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20" windowHeight="6030" activeTab="0"/>
  </bookViews>
  <sheets>
    <sheet name="Sheet1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Wafa</author>
  </authors>
  <commentList>
    <comment ref="A3" authorId="0">
      <text>
        <r>
          <rPr>
            <b/>
            <sz val="8"/>
            <rFont val="Tahoma"/>
            <family val="2"/>
          </rPr>
          <t>Wafa:</t>
        </r>
        <r>
          <rPr>
            <sz val="8"/>
            <rFont val="Tahoma"/>
            <family val="2"/>
          </rPr>
          <t xml:space="preserve">
Tholeiite, NW flank</t>
        </r>
      </text>
    </comment>
    <comment ref="A4" authorId="0">
      <text>
        <r>
          <rPr>
            <b/>
            <sz val="8"/>
            <rFont val="Tahoma"/>
            <family val="2"/>
          </rPr>
          <t>Wafa:</t>
        </r>
        <r>
          <rPr>
            <sz val="8"/>
            <rFont val="Tahoma"/>
            <family val="2"/>
          </rPr>
          <t xml:space="preserve">
Tholeiite, South flank</t>
        </r>
      </text>
    </comment>
    <comment ref="A5" authorId="0">
      <text>
        <r>
          <rPr>
            <b/>
            <sz val="8"/>
            <rFont val="Tahoma"/>
            <family val="2"/>
          </rPr>
          <t>Wafa:</t>
        </r>
        <r>
          <rPr>
            <sz val="8"/>
            <rFont val="Tahoma"/>
            <family val="2"/>
          </rPr>
          <t xml:space="preserve">
Tholeiite, Laupahoehoe gulch</t>
        </r>
      </text>
    </comment>
    <comment ref="A6" authorId="0">
      <text>
        <r>
          <rPr>
            <b/>
            <sz val="8"/>
            <rFont val="Tahoma"/>
            <family val="2"/>
          </rPr>
          <t>Wafa:</t>
        </r>
        <r>
          <rPr>
            <sz val="8"/>
            <rFont val="Tahoma"/>
            <family val="2"/>
          </rPr>
          <t xml:space="preserve">
Tholeiite
Maulua Gulch</t>
        </r>
      </text>
    </comment>
    <comment ref="A7" authorId="0">
      <text>
        <r>
          <rPr>
            <b/>
            <sz val="8"/>
            <rFont val="Tahoma"/>
            <family val="2"/>
          </rPr>
          <t>Wafa:</t>
        </r>
        <r>
          <rPr>
            <sz val="8"/>
            <rFont val="Tahoma"/>
            <family val="2"/>
          </rPr>
          <t xml:space="preserve">
Alkali basalt
Laupahoehoe Gulch</t>
        </r>
      </text>
    </comment>
    <comment ref="A9" authorId="0">
      <text>
        <r>
          <rPr>
            <b/>
            <sz val="8"/>
            <rFont val="Tahoma"/>
            <family val="2"/>
          </rPr>
          <t>Wafa:</t>
        </r>
        <r>
          <rPr>
            <sz val="8"/>
            <rFont val="Tahoma"/>
            <family val="2"/>
          </rPr>
          <t xml:space="preserve">
Alkali basalt
Maulua Gulch</t>
        </r>
      </text>
    </comment>
    <comment ref="A10" authorId="0">
      <text>
        <r>
          <rPr>
            <b/>
            <sz val="8"/>
            <rFont val="Tahoma"/>
            <family val="2"/>
          </rPr>
          <t>Wafa:</t>
        </r>
        <r>
          <rPr>
            <sz val="8"/>
            <rFont val="Tahoma"/>
            <family val="2"/>
          </rPr>
          <t xml:space="preserve">
Tholeiite
Waikahalu</t>
        </r>
      </text>
    </comment>
    <comment ref="A11" authorId="0">
      <text>
        <r>
          <rPr>
            <b/>
            <sz val="8"/>
            <rFont val="Tahoma"/>
            <family val="2"/>
          </rPr>
          <t>Wafa:</t>
        </r>
        <r>
          <rPr>
            <sz val="8"/>
            <rFont val="Tahoma"/>
            <family val="2"/>
          </rPr>
          <t xml:space="preserve">
Tholeiite, chips
Maulua Gulch</t>
        </r>
      </text>
    </comment>
    <comment ref="A24" authorId="0">
      <text>
        <r>
          <rPr>
            <b/>
            <sz val="8"/>
            <rFont val="Tahoma"/>
            <family val="2"/>
          </rPr>
          <t>Wafa:</t>
        </r>
        <r>
          <rPr>
            <sz val="8"/>
            <rFont val="Tahoma"/>
            <family val="2"/>
          </rPr>
          <t xml:space="preserve">
Pololu formation
Tholeiite</t>
        </r>
      </text>
    </comment>
    <comment ref="A25" authorId="0">
      <text>
        <r>
          <rPr>
            <b/>
            <sz val="8"/>
            <rFont val="Tahoma"/>
            <family val="2"/>
          </rPr>
          <t>Wafa:</t>
        </r>
        <r>
          <rPr>
            <sz val="8"/>
            <rFont val="Tahoma"/>
            <family val="2"/>
          </rPr>
          <t xml:space="preserve">
Pololu formation
Tholeiite</t>
        </r>
      </text>
    </comment>
    <comment ref="A26" authorId="0">
      <text>
        <r>
          <rPr>
            <b/>
            <sz val="8"/>
            <rFont val="Tahoma"/>
            <family val="2"/>
          </rPr>
          <t>Wafa:</t>
        </r>
        <r>
          <rPr>
            <sz val="8"/>
            <rFont val="Tahoma"/>
            <family val="2"/>
          </rPr>
          <t xml:space="preserve">
Pololu formation
Tholeiite</t>
        </r>
      </text>
    </comment>
    <comment ref="A27" authorId="0">
      <text>
        <r>
          <rPr>
            <b/>
            <sz val="8"/>
            <rFont val="Tahoma"/>
            <family val="2"/>
          </rPr>
          <t>Wafa:</t>
        </r>
        <r>
          <rPr>
            <sz val="8"/>
            <rFont val="Tahoma"/>
            <family val="2"/>
          </rPr>
          <t xml:space="preserve">
Pololu formation
Tholeiite</t>
        </r>
      </text>
    </comment>
    <comment ref="A28" authorId="0">
      <text>
        <r>
          <rPr>
            <b/>
            <sz val="8"/>
            <rFont val="Tahoma"/>
            <family val="2"/>
          </rPr>
          <t>Wafa:</t>
        </r>
        <r>
          <rPr>
            <sz val="8"/>
            <rFont val="Tahoma"/>
            <family val="2"/>
          </rPr>
          <t xml:space="preserve">
Pololu formation
Tholeiite</t>
        </r>
      </text>
    </comment>
    <comment ref="A29" authorId="0">
      <text>
        <r>
          <rPr>
            <b/>
            <sz val="8"/>
            <rFont val="Tahoma"/>
            <family val="2"/>
          </rPr>
          <t>Wafa:</t>
        </r>
        <r>
          <rPr>
            <sz val="8"/>
            <rFont val="Tahoma"/>
            <family val="2"/>
          </rPr>
          <t xml:space="preserve">
Pololu formation
Tholeiite</t>
        </r>
      </text>
    </comment>
    <comment ref="A30" authorId="0">
      <text>
        <r>
          <rPr>
            <b/>
            <sz val="8"/>
            <rFont val="Tahoma"/>
            <family val="2"/>
          </rPr>
          <t>Wafa:</t>
        </r>
        <r>
          <rPr>
            <sz val="8"/>
            <rFont val="Tahoma"/>
            <family val="2"/>
          </rPr>
          <t xml:space="preserve">
Pololu formation
Tholeiite</t>
        </r>
      </text>
    </comment>
    <comment ref="A31" authorId="0">
      <text>
        <r>
          <rPr>
            <b/>
            <sz val="8"/>
            <rFont val="Tahoma"/>
            <family val="2"/>
          </rPr>
          <t>Wafa:</t>
        </r>
        <r>
          <rPr>
            <sz val="8"/>
            <rFont val="Tahoma"/>
            <family val="2"/>
          </rPr>
          <t xml:space="preserve">
Pololu formation
Tholeiite</t>
        </r>
      </text>
    </comment>
    <comment ref="A32" authorId="0">
      <text>
        <r>
          <rPr>
            <b/>
            <sz val="8"/>
            <rFont val="Tahoma"/>
            <family val="2"/>
          </rPr>
          <t>Wafa:</t>
        </r>
        <r>
          <rPr>
            <sz val="8"/>
            <rFont val="Tahoma"/>
            <family val="2"/>
          </rPr>
          <t xml:space="preserve">
Pololu formation
Tholeiite</t>
        </r>
      </text>
    </comment>
    <comment ref="A33" authorId="0">
      <text>
        <r>
          <rPr>
            <b/>
            <sz val="8"/>
            <rFont val="Tahoma"/>
            <family val="2"/>
          </rPr>
          <t>Wafa:</t>
        </r>
        <r>
          <rPr>
            <sz val="8"/>
            <rFont val="Tahoma"/>
            <family val="2"/>
          </rPr>
          <t xml:space="preserve">
Pololu formation
Transitional</t>
        </r>
      </text>
    </comment>
    <comment ref="A34" authorId="0">
      <text>
        <r>
          <rPr>
            <b/>
            <sz val="8"/>
            <rFont val="Tahoma"/>
            <family val="2"/>
          </rPr>
          <t>Wafa:</t>
        </r>
        <r>
          <rPr>
            <sz val="8"/>
            <rFont val="Tahoma"/>
            <family val="2"/>
          </rPr>
          <t xml:space="preserve">
Pololu formation
Transitional</t>
        </r>
      </text>
    </comment>
    <comment ref="A35" authorId="0">
      <text>
        <r>
          <rPr>
            <b/>
            <sz val="8"/>
            <rFont val="Tahoma"/>
            <family val="2"/>
          </rPr>
          <t>Wafa:</t>
        </r>
        <r>
          <rPr>
            <sz val="8"/>
            <rFont val="Tahoma"/>
            <family val="2"/>
          </rPr>
          <t xml:space="preserve">
Pololu formation
Transitional</t>
        </r>
      </text>
    </comment>
    <comment ref="A36" authorId="0">
      <text>
        <r>
          <rPr>
            <b/>
            <sz val="8"/>
            <rFont val="Tahoma"/>
            <family val="2"/>
          </rPr>
          <t>Wafa:</t>
        </r>
        <r>
          <rPr>
            <sz val="8"/>
            <rFont val="Tahoma"/>
            <family val="2"/>
          </rPr>
          <t xml:space="preserve">
Pololu formation
Transitional</t>
        </r>
      </text>
    </comment>
    <comment ref="A37" authorId="0">
      <text>
        <r>
          <rPr>
            <b/>
            <sz val="8"/>
            <rFont val="Tahoma"/>
            <family val="2"/>
          </rPr>
          <t>Wafa:</t>
        </r>
        <r>
          <rPr>
            <sz val="8"/>
            <rFont val="Tahoma"/>
            <family val="2"/>
          </rPr>
          <t xml:space="preserve">
Pololu formation
Transitional</t>
        </r>
      </text>
    </comment>
    <comment ref="A38" authorId="0">
      <text>
        <r>
          <rPr>
            <b/>
            <sz val="8"/>
            <rFont val="Tahoma"/>
            <family val="2"/>
          </rPr>
          <t>Wafa:</t>
        </r>
        <r>
          <rPr>
            <sz val="8"/>
            <rFont val="Tahoma"/>
            <family val="2"/>
          </rPr>
          <t xml:space="preserve">
Pololu formation
Transitional</t>
        </r>
      </text>
    </comment>
    <comment ref="A39" authorId="0">
      <text>
        <r>
          <rPr>
            <b/>
            <sz val="8"/>
            <rFont val="Tahoma"/>
            <family val="2"/>
          </rPr>
          <t>Wafa:</t>
        </r>
        <r>
          <rPr>
            <sz val="8"/>
            <rFont val="Tahoma"/>
            <family val="2"/>
          </rPr>
          <t xml:space="preserve">
Hawi formation
Alkali basalt</t>
        </r>
      </text>
    </comment>
    <comment ref="A40" authorId="0">
      <text>
        <r>
          <rPr>
            <b/>
            <sz val="8"/>
            <rFont val="Tahoma"/>
            <family val="2"/>
          </rPr>
          <t>Wafa:</t>
        </r>
        <r>
          <rPr>
            <sz val="8"/>
            <rFont val="Tahoma"/>
            <family val="2"/>
          </rPr>
          <t xml:space="preserve">
Hawi formation
Alkali basalt</t>
        </r>
      </text>
    </comment>
    <comment ref="A75" authorId="0">
      <text>
        <r>
          <rPr>
            <b/>
            <sz val="8"/>
            <rFont val="Tahoma"/>
            <family val="2"/>
          </rPr>
          <t>Wafa:</t>
        </r>
        <r>
          <rPr>
            <sz val="8"/>
            <rFont val="Tahoma"/>
            <family val="2"/>
          </rPr>
          <t xml:space="preserve">
Eruption year:1954</t>
        </r>
      </text>
    </comment>
    <comment ref="A76" authorId="0">
      <text>
        <r>
          <rPr>
            <b/>
            <sz val="8"/>
            <rFont val="Tahoma"/>
            <family val="2"/>
          </rPr>
          <t>Wafa:</t>
        </r>
        <r>
          <rPr>
            <sz val="8"/>
            <rFont val="Tahoma"/>
            <family val="2"/>
          </rPr>
          <t xml:space="preserve">
Eruption year:1982</t>
        </r>
      </text>
    </comment>
    <comment ref="A77" authorId="0">
      <text>
        <r>
          <rPr>
            <b/>
            <sz val="8"/>
            <rFont val="Tahoma"/>
            <family val="2"/>
          </rPr>
          <t>Wafa:</t>
        </r>
        <r>
          <rPr>
            <sz val="8"/>
            <rFont val="Tahoma"/>
            <family val="2"/>
          </rPr>
          <t xml:space="preserve">
450 ka</t>
        </r>
      </text>
    </comment>
    <comment ref="A78" authorId="0">
      <text>
        <r>
          <rPr>
            <b/>
            <sz val="8"/>
            <rFont val="Tahoma"/>
            <family val="2"/>
          </rPr>
          <t>Wafa:</t>
        </r>
        <r>
          <rPr>
            <sz val="8"/>
            <rFont val="Tahoma"/>
            <family val="2"/>
          </rPr>
          <t xml:space="preserve">
4800 ka</t>
        </r>
      </text>
    </comment>
    <comment ref="A79" authorId="0">
      <text>
        <r>
          <rPr>
            <b/>
            <sz val="8"/>
            <rFont val="Tahoma"/>
            <family val="2"/>
          </rPr>
          <t>Wafa:</t>
        </r>
        <r>
          <rPr>
            <sz val="8"/>
            <rFont val="Tahoma"/>
            <family val="2"/>
          </rPr>
          <t xml:space="preserve">
1700 ka</t>
        </r>
      </text>
    </comment>
    <comment ref="A80" authorId="0">
      <text>
        <r>
          <rPr>
            <b/>
            <sz val="8"/>
            <rFont val="Tahoma"/>
            <family val="2"/>
          </rPr>
          <t>Wafa:</t>
        </r>
        <r>
          <rPr>
            <sz val="8"/>
            <rFont val="Tahoma"/>
            <family val="2"/>
          </rPr>
          <t xml:space="preserve">
1700 ka</t>
        </r>
      </text>
    </comment>
    <comment ref="A81" authorId="0">
      <text>
        <r>
          <rPr>
            <b/>
            <sz val="8"/>
            <rFont val="Tahoma"/>
            <family val="2"/>
          </rPr>
          <t>Wafa:</t>
        </r>
        <r>
          <rPr>
            <sz val="8"/>
            <rFont val="Tahoma"/>
            <family val="2"/>
          </rPr>
          <t xml:space="preserve">
3500 ka</t>
        </r>
      </text>
    </comment>
    <comment ref="A82" authorId="0">
      <text>
        <r>
          <rPr>
            <b/>
            <sz val="8"/>
            <rFont val="Tahoma"/>
            <family val="2"/>
          </rPr>
          <t>Wafa:</t>
        </r>
        <r>
          <rPr>
            <sz val="8"/>
            <rFont val="Tahoma"/>
            <family val="2"/>
          </rPr>
          <t xml:space="preserve">
1100 ka</t>
        </r>
      </text>
    </comment>
    <comment ref="A83" authorId="0">
      <text>
        <r>
          <rPr>
            <b/>
            <sz val="8"/>
            <rFont val="Tahoma"/>
            <family val="2"/>
          </rPr>
          <t>Wafa:</t>
        </r>
        <r>
          <rPr>
            <sz val="8"/>
            <rFont val="Tahoma"/>
            <family val="2"/>
          </rPr>
          <t xml:space="preserve">
1968</t>
        </r>
      </text>
    </comment>
    <comment ref="A84" authorId="0">
      <text>
        <r>
          <rPr>
            <b/>
            <sz val="8"/>
            <rFont val="Tahoma"/>
            <family val="2"/>
          </rPr>
          <t>Wafa:</t>
        </r>
        <r>
          <rPr>
            <sz val="8"/>
            <rFont val="Tahoma"/>
            <family val="2"/>
          </rPr>
          <t xml:space="preserve">
4/9/1970</t>
        </r>
      </text>
    </comment>
    <comment ref="A85" authorId="0">
      <text>
        <r>
          <rPr>
            <b/>
            <sz val="8"/>
            <rFont val="Tahoma"/>
            <family val="2"/>
          </rPr>
          <t>Wafa:</t>
        </r>
        <r>
          <rPr>
            <sz val="8"/>
            <rFont val="Tahoma"/>
            <family val="2"/>
          </rPr>
          <t xml:space="preserve">
2/15/1971</t>
        </r>
      </text>
    </comment>
    <comment ref="A86" authorId="0">
      <text>
        <r>
          <rPr>
            <b/>
            <sz val="8"/>
            <rFont val="Tahoma"/>
            <family val="2"/>
          </rPr>
          <t>Wafa:</t>
        </r>
        <r>
          <rPr>
            <sz val="8"/>
            <rFont val="Tahoma"/>
            <family val="2"/>
          </rPr>
          <t xml:space="preserve">
4/19/1971</t>
        </r>
      </text>
    </comment>
    <comment ref="A88" authorId="0">
      <text>
        <r>
          <rPr>
            <b/>
            <sz val="8"/>
            <rFont val="Tahoma"/>
            <family val="2"/>
          </rPr>
          <t>Wafa:</t>
        </r>
        <r>
          <rPr>
            <sz val="8"/>
            <rFont val="Tahoma"/>
            <family val="2"/>
          </rPr>
          <t xml:space="preserve">
Hilina formation</t>
        </r>
      </text>
    </comment>
    <comment ref="A89" authorId="0">
      <text>
        <r>
          <rPr>
            <b/>
            <sz val="8"/>
            <rFont val="Tahoma"/>
            <family val="2"/>
          </rPr>
          <t>Wafa:</t>
        </r>
        <r>
          <rPr>
            <sz val="8"/>
            <rFont val="Tahoma"/>
            <family val="2"/>
          </rPr>
          <t xml:space="preserve">
Hilina formation</t>
        </r>
      </text>
    </comment>
    <comment ref="A90" authorId="0">
      <text>
        <r>
          <rPr>
            <b/>
            <sz val="8"/>
            <rFont val="Tahoma"/>
            <family val="2"/>
          </rPr>
          <t>Wafa:</t>
        </r>
        <r>
          <rPr>
            <sz val="8"/>
            <rFont val="Tahoma"/>
            <family val="2"/>
          </rPr>
          <t xml:space="preserve">
Hilina formation
</t>
        </r>
      </text>
    </comment>
    <comment ref="A91" authorId="0">
      <text>
        <r>
          <rPr>
            <b/>
            <sz val="8"/>
            <rFont val="Tahoma"/>
            <family val="2"/>
          </rPr>
          <t>Wafa:</t>
        </r>
        <r>
          <rPr>
            <sz val="8"/>
            <rFont val="Tahoma"/>
            <family val="2"/>
          </rPr>
          <t xml:space="preserve">
Hilina formation</t>
        </r>
      </text>
    </comment>
    <comment ref="A109" authorId="0">
      <text>
        <r>
          <rPr>
            <b/>
            <sz val="8"/>
            <rFont val="Tahoma"/>
            <family val="2"/>
          </rPr>
          <t>Wafa:</t>
        </r>
        <r>
          <rPr>
            <sz val="8"/>
            <rFont val="Tahoma"/>
            <family val="2"/>
          </rPr>
          <t xml:space="preserve">
Koolau Transtunnel</t>
        </r>
      </text>
    </comment>
    <comment ref="K76" authorId="0">
      <text>
        <r>
          <rPr>
            <b/>
            <sz val="8"/>
            <rFont val="Tahoma"/>
            <family val="2"/>
          </rPr>
          <t>AVERAGE of:
0.703503
0.703522
0.703519</t>
        </r>
      </text>
    </comment>
    <comment ref="K75" authorId="0">
      <text>
        <r>
          <rPr>
            <b/>
            <sz val="8"/>
            <rFont val="Tahoma"/>
            <family val="2"/>
          </rPr>
          <t>NBS987 mean 
June 1996
0.710209 (N = 24)</t>
        </r>
        <r>
          <rPr>
            <sz val="8"/>
            <rFont val="Tahoma"/>
            <family val="2"/>
          </rPr>
          <t xml:space="preserve">
</t>
        </r>
      </text>
    </comment>
    <comment ref="A21" authorId="0">
      <text>
        <r>
          <rPr>
            <sz val="8"/>
            <rFont val="Tahoma"/>
            <family val="2"/>
          </rPr>
          <t xml:space="preserve">
</t>
        </r>
      </text>
    </comment>
    <comment ref="L15" authorId="0">
      <text>
        <r>
          <rPr>
            <b/>
            <sz val="8"/>
            <rFont val="Tahoma"/>
            <family val="2"/>
          </rPr>
          <t>Mean value 
0.512989
0.513013</t>
        </r>
        <r>
          <rPr>
            <sz val="8"/>
            <rFont val="Tahoma"/>
            <family val="2"/>
          </rPr>
          <t xml:space="preserve">
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Mean
0.512959
0.512975
0.512975
</t>
        </r>
        <r>
          <rPr>
            <sz val="8"/>
            <rFont val="Tahoma"/>
            <family val="2"/>
          </rPr>
          <t xml:space="preserve">
</t>
        </r>
      </text>
    </comment>
    <comment ref="L18" authorId="0">
      <text>
        <r>
          <rPr>
            <b/>
            <sz val="8"/>
            <rFont val="Tahoma"/>
            <family val="2"/>
          </rPr>
          <t>Mean
0.512947
0.512954</t>
        </r>
      </text>
    </comment>
    <comment ref="L21" authorId="0">
      <text>
        <r>
          <rPr>
            <b/>
            <sz val="8"/>
            <rFont val="Tahoma"/>
            <family val="2"/>
          </rPr>
          <t>Mean 
0.513001
0.513002</t>
        </r>
      </text>
    </comment>
    <comment ref="L76" authorId="0">
      <text>
        <r>
          <rPr>
            <b/>
            <sz val="8"/>
            <rFont val="Tahoma"/>
            <family val="2"/>
          </rPr>
          <t>Mean 
0.512997
0.512992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<sst xmlns="http://schemas.openxmlformats.org/spreadsheetml/2006/main" count="128" uniqueCount="125">
  <si>
    <t>koo-ic</t>
  </si>
  <si>
    <t>97-2</t>
  </si>
  <si>
    <t>H3</t>
  </si>
  <si>
    <t>Lp11</t>
  </si>
  <si>
    <t>Mu15</t>
  </si>
  <si>
    <t>LP8</t>
  </si>
  <si>
    <t>LP8*</t>
  </si>
  <si>
    <t>Mu11</t>
  </si>
  <si>
    <t>H9</t>
  </si>
  <si>
    <t>Mu2 (chips)</t>
  </si>
  <si>
    <t>Mu2 (powder)</t>
  </si>
  <si>
    <t>W1</t>
  </si>
  <si>
    <t>W4</t>
  </si>
  <si>
    <t>W11</t>
  </si>
  <si>
    <t>W11*</t>
  </si>
  <si>
    <t>W11*+</t>
  </si>
  <si>
    <t>W16</t>
  </si>
  <si>
    <t>W16+</t>
  </si>
  <si>
    <t>W16*</t>
  </si>
  <si>
    <t>W24</t>
  </si>
  <si>
    <t>MG0</t>
  </si>
  <si>
    <t>MG0+</t>
  </si>
  <si>
    <t>MG1</t>
  </si>
  <si>
    <t>MG2</t>
  </si>
  <si>
    <t>MG3</t>
  </si>
  <si>
    <t>MG5a</t>
  </si>
  <si>
    <t>KH5</t>
  </si>
  <si>
    <t>MG4b</t>
  </si>
  <si>
    <t>AH95-32</t>
  </si>
  <si>
    <t>AH95-33</t>
  </si>
  <si>
    <t>AH95-34</t>
  </si>
  <si>
    <t>AH95-40</t>
  </si>
  <si>
    <t>AH95-40+</t>
  </si>
  <si>
    <t>AH95-49</t>
  </si>
  <si>
    <t>AH95-51</t>
  </si>
  <si>
    <t>AH95-36</t>
  </si>
  <si>
    <t>AH95-37</t>
  </si>
  <si>
    <t>AH95-39</t>
  </si>
  <si>
    <t>AH95-44</t>
  </si>
  <si>
    <t>AH95-45</t>
  </si>
  <si>
    <t>AH95-46</t>
  </si>
  <si>
    <t>AH95-48</t>
  </si>
  <si>
    <t>AH95-53</t>
  </si>
  <si>
    <t>AH95-53+</t>
  </si>
  <si>
    <t>1802-4b</t>
  </si>
  <si>
    <t>1804-10</t>
  </si>
  <si>
    <t>1804-10+</t>
  </si>
  <si>
    <t>1804-19</t>
  </si>
  <si>
    <t>1804-21</t>
  </si>
  <si>
    <t>t04-04-0</t>
  </si>
  <si>
    <t>t4d3-1</t>
  </si>
  <si>
    <t>t4d3-2</t>
  </si>
  <si>
    <t>Sample</t>
  </si>
  <si>
    <t>LANAI</t>
  </si>
  <si>
    <t>KAHOOLAWE</t>
  </si>
  <si>
    <t xml:space="preserve">KOHALA  </t>
  </si>
  <si>
    <t>KILAUEA</t>
  </si>
  <si>
    <t xml:space="preserve">KOOLAU </t>
  </si>
  <si>
    <t>OA-11</t>
  </si>
  <si>
    <t>OA-7</t>
  </si>
  <si>
    <t>OA-8</t>
  </si>
  <si>
    <t>OA-9</t>
  </si>
  <si>
    <t>OA-2</t>
  </si>
  <si>
    <t>OA-2+</t>
  </si>
  <si>
    <t>Koo8a</t>
  </si>
  <si>
    <t>Koo17a</t>
  </si>
  <si>
    <t>Koo19a</t>
  </si>
  <si>
    <t>Koo21</t>
  </si>
  <si>
    <t>Koo21+</t>
  </si>
  <si>
    <t>Koo30a</t>
  </si>
  <si>
    <t>Koo49</t>
  </si>
  <si>
    <t>KW2</t>
  </si>
  <si>
    <t>KW5</t>
  </si>
  <si>
    <t>KW16</t>
  </si>
  <si>
    <t>KW19</t>
  </si>
  <si>
    <t>KW24</t>
  </si>
  <si>
    <t>Kil50</t>
  </si>
  <si>
    <t>Kil52</t>
  </si>
  <si>
    <t>Kil53</t>
  </si>
  <si>
    <t>Kil54</t>
  </si>
  <si>
    <t>Kil55</t>
  </si>
  <si>
    <t>Das-701-25</t>
  </si>
  <si>
    <t>Das-701-127</t>
  </si>
  <si>
    <t>Das-701-137</t>
  </si>
  <si>
    <t>MU-132</t>
  </si>
  <si>
    <t>EK77-28</t>
  </si>
  <si>
    <t>EK77-50</t>
  </si>
  <si>
    <t>EK77-80</t>
  </si>
  <si>
    <t>EK77-9</t>
  </si>
  <si>
    <t>HM68-2</t>
  </si>
  <si>
    <t>87-Tan4</t>
  </si>
  <si>
    <t xml:space="preserve"> * Duplicate dissolution, + Duplicate analysis. See Abouchami et al. (2000) for details about analytical procedures. </t>
  </si>
  <si>
    <t>LOIHI</t>
  </si>
  <si>
    <t>MAUNA KEA-Postshield</t>
  </si>
  <si>
    <t>K1954</t>
  </si>
  <si>
    <t>K1982</t>
  </si>
  <si>
    <t>SR756</t>
  </si>
  <si>
    <t>SR913</t>
  </si>
  <si>
    <t xml:space="preserve">SR967 </t>
  </si>
  <si>
    <t>MAUNA KEA-HSDP2</t>
  </si>
  <si>
    <r>
      <t>206</t>
    </r>
    <r>
      <rPr>
        <b/>
        <sz val="12"/>
        <rFont val="Arial"/>
        <family val="2"/>
      </rPr>
      <t>Pb/</t>
    </r>
    <r>
      <rPr>
        <b/>
        <vertAlign val="superscript"/>
        <sz val="12"/>
        <rFont val="Arial"/>
        <family val="2"/>
      </rPr>
      <t>204</t>
    </r>
    <r>
      <rPr>
        <b/>
        <sz val="12"/>
        <rFont val="Arial"/>
        <family val="2"/>
      </rPr>
      <t>Pb</t>
    </r>
  </si>
  <si>
    <r>
      <t>2</t>
    </r>
    <r>
      <rPr>
        <b/>
        <sz val="12"/>
        <rFont val="Symbol"/>
        <family val="1"/>
      </rPr>
      <t>s</t>
    </r>
    <r>
      <rPr>
        <b/>
        <sz val="12"/>
        <rFont val="Arial"/>
        <family val="2"/>
      </rPr>
      <t>6/4</t>
    </r>
  </si>
  <si>
    <r>
      <t>207</t>
    </r>
    <r>
      <rPr>
        <b/>
        <sz val="12"/>
        <rFont val="Arial"/>
        <family val="2"/>
      </rPr>
      <t>Pb/</t>
    </r>
    <r>
      <rPr>
        <b/>
        <vertAlign val="superscript"/>
        <sz val="12"/>
        <rFont val="Arial"/>
        <family val="2"/>
      </rPr>
      <t>204</t>
    </r>
    <r>
      <rPr>
        <b/>
        <sz val="12"/>
        <rFont val="Arial"/>
        <family val="2"/>
      </rPr>
      <t>Pb</t>
    </r>
  </si>
  <si>
    <r>
      <t>2</t>
    </r>
    <r>
      <rPr>
        <b/>
        <sz val="12"/>
        <rFont val="Symbol"/>
        <family val="1"/>
      </rPr>
      <t>s</t>
    </r>
    <r>
      <rPr>
        <b/>
        <sz val="12"/>
        <rFont val="Arial"/>
        <family val="2"/>
      </rPr>
      <t>7/4</t>
    </r>
  </si>
  <si>
    <r>
      <t>208</t>
    </r>
    <r>
      <rPr>
        <b/>
        <sz val="12"/>
        <rFont val="Arial"/>
        <family val="2"/>
      </rPr>
      <t>Pb/</t>
    </r>
    <r>
      <rPr>
        <b/>
        <vertAlign val="superscript"/>
        <sz val="12"/>
        <rFont val="Arial"/>
        <family val="2"/>
      </rPr>
      <t>204</t>
    </r>
    <r>
      <rPr>
        <b/>
        <sz val="12"/>
        <rFont val="Arial"/>
        <family val="2"/>
      </rPr>
      <t>Pb</t>
    </r>
  </si>
  <si>
    <r>
      <t>2</t>
    </r>
    <r>
      <rPr>
        <b/>
        <sz val="12"/>
        <rFont val="Symbol"/>
        <family val="1"/>
      </rPr>
      <t>s</t>
    </r>
    <r>
      <rPr>
        <b/>
        <sz val="12"/>
        <rFont val="Arial"/>
        <family val="2"/>
      </rPr>
      <t>8/4</t>
    </r>
  </si>
  <si>
    <r>
      <t>208</t>
    </r>
    <r>
      <rPr>
        <b/>
        <sz val="12"/>
        <rFont val="Arial"/>
        <family val="2"/>
      </rPr>
      <t>Pb*/</t>
    </r>
    <r>
      <rPr>
        <b/>
        <vertAlign val="superscript"/>
        <sz val="12"/>
        <rFont val="Arial"/>
        <family val="2"/>
      </rPr>
      <t>206</t>
    </r>
    <r>
      <rPr>
        <b/>
        <sz val="12"/>
        <rFont val="Arial"/>
        <family val="2"/>
      </rPr>
      <t>Pb*</t>
    </r>
  </si>
  <si>
    <r>
      <t>87</t>
    </r>
    <r>
      <rPr>
        <b/>
        <sz val="12"/>
        <rFont val="Arial"/>
        <family val="2"/>
      </rPr>
      <t>Sr/</t>
    </r>
    <r>
      <rPr>
        <b/>
        <vertAlign val="superscript"/>
        <sz val="12"/>
        <rFont val="Arial"/>
        <family val="2"/>
      </rPr>
      <t>86</t>
    </r>
    <r>
      <rPr>
        <b/>
        <sz val="12"/>
        <rFont val="Arial"/>
        <family val="2"/>
      </rPr>
      <t>Sr</t>
    </r>
  </si>
  <si>
    <r>
      <t>143</t>
    </r>
    <r>
      <rPr>
        <b/>
        <sz val="12"/>
        <rFont val="Arial"/>
        <family val="2"/>
      </rPr>
      <t>Nd/</t>
    </r>
    <r>
      <rPr>
        <b/>
        <vertAlign val="superscript"/>
        <sz val="12"/>
        <rFont val="Arial"/>
        <family val="2"/>
      </rPr>
      <t>144</t>
    </r>
    <r>
      <rPr>
        <b/>
        <sz val="12"/>
        <rFont val="Arial"/>
        <family val="2"/>
      </rPr>
      <t>Nd</t>
    </r>
  </si>
  <si>
    <r>
      <t>e</t>
    </r>
    <r>
      <rPr>
        <b/>
        <sz val="12"/>
        <rFont val="Arial"/>
        <family val="2"/>
      </rPr>
      <t>Nd</t>
    </r>
  </si>
  <si>
    <t xml:space="preserve">AH95-49+ </t>
  </si>
  <si>
    <t>AH95-49 mean</t>
  </si>
  <si>
    <t>SR450</t>
  </si>
  <si>
    <t xml:space="preserve">SR545 </t>
  </si>
  <si>
    <t>SR655</t>
  </si>
  <si>
    <t>SR741</t>
  </si>
  <si>
    <t>Table 1- Pb Triple spike data on Hawaiian lavas.</t>
  </si>
  <si>
    <r>
      <t xml:space="preserve">All Pb isotopic analyses were performed over the period 1997-1998 and the NIST SRM 981 standard yielded: </t>
    </r>
    <r>
      <rPr>
        <vertAlign val="superscript"/>
        <sz val="9"/>
        <rFont val="Arial"/>
        <family val="2"/>
      </rPr>
      <t>206</t>
    </r>
    <r>
      <rPr>
        <sz val="9"/>
        <rFont val="Arial"/>
        <family val="2"/>
      </rPr>
      <t>Pb/</t>
    </r>
    <r>
      <rPr>
        <vertAlign val="superscript"/>
        <sz val="9"/>
        <rFont val="Arial"/>
        <family val="2"/>
      </rPr>
      <t>204</t>
    </r>
    <r>
      <rPr>
        <sz val="9"/>
        <rFont val="Arial"/>
        <family val="2"/>
      </rPr>
      <t>Pb = 16.9409±15;</t>
    </r>
  </si>
  <si>
    <t>The HSDP-2 Nd data were obtained in March 2003 and La Jolla standard yielded a value of  0.511881+/26 (n=5)</t>
  </si>
  <si>
    <t>Kilauea Nd and Sr data were obtained in 1996 and La Jolla standard value : 0.511834+/-20 (2s.d, N=33), NIST SRM 987 : 0.710209 +/- 14 (2s.d., N=24)</t>
  </si>
  <si>
    <t>All Nd isotope data reported relative to a La Jolla value of 0.511860 and Sr isotope data relative to NIST SRM 987 value of 0.710250.</t>
  </si>
  <si>
    <r>
      <t xml:space="preserve"> </t>
    </r>
    <r>
      <rPr>
        <vertAlign val="superscript"/>
        <sz val="9"/>
        <rFont val="Arial"/>
        <family val="2"/>
      </rPr>
      <t xml:space="preserve"> 207</t>
    </r>
    <r>
      <rPr>
        <sz val="9"/>
        <rFont val="Arial"/>
        <family val="2"/>
      </rPr>
      <t>Pb/</t>
    </r>
    <r>
      <rPr>
        <vertAlign val="superscript"/>
        <sz val="9"/>
        <rFont val="Arial"/>
        <family val="2"/>
      </rPr>
      <t>204</t>
    </r>
    <r>
      <rPr>
        <sz val="9"/>
        <rFont val="Arial"/>
        <family val="2"/>
      </rPr>
      <t xml:space="preserve">Pb15.4963±15;  </t>
    </r>
    <r>
      <rPr>
        <vertAlign val="superscript"/>
        <sz val="9"/>
        <rFont val="Arial"/>
        <family val="2"/>
      </rPr>
      <t>208</t>
    </r>
    <r>
      <rPr>
        <sz val="9"/>
        <rFont val="Arial"/>
        <family val="2"/>
      </rPr>
      <t>Pb/</t>
    </r>
    <r>
      <rPr>
        <vertAlign val="superscript"/>
        <sz val="9"/>
        <rFont val="Arial"/>
        <family val="2"/>
      </rPr>
      <t>204</t>
    </r>
    <r>
      <rPr>
        <sz val="9"/>
        <rFont val="Arial"/>
        <family val="2"/>
      </rPr>
      <t>Pb=36.7209±30 (N=60).  Errors are propagated from combining the unspiked and spiked runs</t>
    </r>
    <r>
      <rPr>
        <vertAlign val="superscript"/>
        <sz val="9"/>
        <rFont val="Arial"/>
        <family val="2"/>
      </rPr>
      <t>14</t>
    </r>
    <r>
      <rPr>
        <sz val="9"/>
        <rFont val="Arial"/>
        <family val="2"/>
      </rPr>
      <t>.</t>
    </r>
  </si>
  <si>
    <t>www.nature.com/nature/journal/v434/n7035/extref/nature03402-s1.xls</t>
  </si>
  <si>
    <r>
      <t>207</t>
    </r>
    <r>
      <rPr>
        <b/>
        <sz val="12"/>
        <rFont val="Arial"/>
        <family val="2"/>
      </rPr>
      <t>Pb/</t>
    </r>
    <r>
      <rPr>
        <b/>
        <vertAlign val="superscript"/>
        <sz val="12"/>
        <rFont val="Arial"/>
        <family val="2"/>
      </rPr>
      <t>206</t>
    </r>
    <r>
      <rPr>
        <b/>
        <sz val="12"/>
        <rFont val="Arial"/>
        <family val="2"/>
      </rPr>
      <t>Pb</t>
    </r>
  </si>
  <si>
    <t>Age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</si>
</sst>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&quot; DM&quot;;\-#,##0&quot; DM&quot;"/>
    <numFmt numFmtId="179" formatCode="#,##0&quot; DM&quot;;[Red]\-#,##0&quot; DM&quot;"/>
    <numFmt numFmtId="180" formatCode="#,##0.00&quot; DM&quot;;\-#,##0.00&quot; DM&quot;"/>
    <numFmt numFmtId="181" formatCode="#,##0.00&quot; DM&quot;;[Red]\-#,##0.00&quot; DM&quot;"/>
    <numFmt numFmtId="182" formatCode="_-* #,##0&quot; DM&quot;_-;\-* #,##0&quot; DM&quot;_-;_-* &quot;-&quot;&quot; DM&quot;_-;_-@_-"/>
    <numFmt numFmtId="183" formatCode="_-* #,##0_ _D_M_-;\-* #,##0_ _D_M_-;_-* &quot;-&quot;_ _D_M_-;_-@_-"/>
    <numFmt numFmtId="184" formatCode="_-* #,##0.00&quot; DM&quot;_-;\-* #,##0.00&quot; DM&quot;_-;_-* &quot;-&quot;??&quot; DM&quot;_-;_-@_-"/>
    <numFmt numFmtId="185" formatCode="_-* #,##0.00_ _D_M_-;\-* #,##0.00_ _D_M_-;_-* &quot;-&quot;??_ _D_M_-;_-@_-"/>
    <numFmt numFmtId="186" formatCode="0.000000"/>
    <numFmt numFmtId="187" formatCode="0.0000"/>
    <numFmt numFmtId="188" formatCode="0.00000"/>
    <numFmt numFmtId="189" formatCode="0.000"/>
    <numFmt numFmtId="190" formatCode="0.0"/>
    <numFmt numFmtId="191" formatCode="0.00000000"/>
    <numFmt numFmtId="192" formatCode="0.0000000"/>
  </numFmts>
  <fonts count="55">
    <font>
      <sz val="10"/>
      <name val="Arial"/>
      <family val="0"/>
    </font>
    <font>
      <u val="single"/>
      <sz val="9"/>
      <color indexed="36"/>
      <name val="Geneva"/>
      <family val="0"/>
    </font>
    <font>
      <u val="single"/>
      <sz val="9"/>
      <color indexed="12"/>
      <name val="Geneva"/>
      <family val="0"/>
    </font>
    <font>
      <sz val="9"/>
      <name val="Arial"/>
      <family val="2"/>
    </font>
    <font>
      <vertAlign val="superscript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Geneva"/>
      <family val="0"/>
    </font>
    <font>
      <b/>
      <vertAlign val="superscript"/>
      <sz val="12"/>
      <name val="Arial"/>
      <family val="2"/>
    </font>
    <font>
      <b/>
      <sz val="12"/>
      <name val="Symbol"/>
      <family val="1"/>
    </font>
    <font>
      <b/>
      <sz val="14"/>
      <name val="Symbol"/>
      <family val="1"/>
    </font>
    <font>
      <vertAlign val="superscript"/>
      <sz val="9"/>
      <name val="Arial"/>
      <family val="2"/>
    </font>
    <font>
      <b/>
      <u val="single"/>
      <sz val="9"/>
      <color indexed="12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190" fontId="3" fillId="0" borderId="0" xfId="0" applyNumberFormat="1" applyFont="1" applyBorder="1" applyAlignment="1">
      <alignment horizontal="right"/>
    </xf>
    <xf numFmtId="187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87" fontId="5" fillId="0" borderId="0" xfId="0" applyNumberFormat="1" applyFont="1" applyBorder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190" fontId="3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187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187" fontId="3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187" fontId="8" fillId="0" borderId="0" xfId="0" applyNumberFormat="1" applyFont="1" applyAlignment="1">
      <alignment/>
    </xf>
    <xf numFmtId="0" fontId="3" fillId="0" borderId="0" xfId="0" applyFont="1" applyBorder="1" applyAlignment="1">
      <alignment horizontal="right"/>
    </xf>
    <xf numFmtId="187" fontId="3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187" fontId="3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90" fontId="0" fillId="0" borderId="0" xfId="0" applyNumberFormat="1" applyFont="1" applyAlignment="1">
      <alignment/>
    </xf>
    <xf numFmtId="187" fontId="0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9" fillId="0" borderId="0" xfId="0" applyFont="1" applyAlignment="1">
      <alignment/>
    </xf>
    <xf numFmtId="0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0" fillId="0" borderId="0" xfId="0" applyAlignment="1">
      <alignment/>
    </xf>
    <xf numFmtId="186" fontId="13" fillId="0" borderId="0" xfId="0" applyNumberFormat="1" applyFont="1" applyFill="1" applyAlignment="1">
      <alignment horizontal="right"/>
    </xf>
    <xf numFmtId="186" fontId="3" fillId="0" borderId="0" xfId="0" applyNumberFormat="1" applyFont="1" applyAlignment="1">
      <alignment/>
    </xf>
    <xf numFmtId="186" fontId="3" fillId="0" borderId="0" xfId="0" applyNumberFormat="1" applyFont="1" applyFill="1" applyAlignment="1">
      <alignment/>
    </xf>
    <xf numFmtId="2" fontId="0" fillId="0" borderId="0" xfId="0" applyNumberFormat="1" applyAlignment="1">
      <alignment/>
    </xf>
    <xf numFmtId="186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7" fillId="0" borderId="11" xfId="0" applyFont="1" applyBorder="1" applyAlignment="1">
      <alignment/>
    </xf>
    <xf numFmtId="187" fontId="14" fillId="0" borderId="11" xfId="0" applyNumberFormat="1" applyFont="1" applyBorder="1" applyAlignment="1">
      <alignment/>
    </xf>
    <xf numFmtId="187" fontId="6" fillId="0" borderId="11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6" fillId="0" borderId="11" xfId="0" applyFont="1" applyBorder="1" applyAlignment="1">
      <alignment/>
    </xf>
    <xf numFmtId="0" fontId="7" fillId="0" borderId="0" xfId="0" applyNumberFormat="1" applyFont="1" applyAlignment="1">
      <alignment/>
    </xf>
    <xf numFmtId="0" fontId="18" fillId="0" borderId="0" xfId="53" applyFont="1" applyAlignment="1" applyProtection="1">
      <alignment/>
      <protection/>
    </xf>
    <xf numFmtId="187" fontId="14" fillId="33" borderId="12" xfId="0" applyNumberFormat="1" applyFont="1" applyFill="1" applyBorder="1" applyAlignment="1">
      <alignment horizontal="center"/>
    </xf>
    <xf numFmtId="187" fontId="6" fillId="33" borderId="12" xfId="0" applyNumberFormat="1" applyFont="1" applyFill="1" applyBorder="1" applyAlignment="1">
      <alignment horizontal="center"/>
    </xf>
    <xf numFmtId="187" fontId="14" fillId="0" borderId="12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" fontId="36" fillId="0" borderId="12" xfId="0" applyNumberFormat="1" applyFont="1" applyBorder="1" applyAlignment="1">
      <alignment horizontal="center"/>
    </xf>
    <xf numFmtId="187" fontId="7" fillId="0" borderId="12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says\Geo_Dating\Iso-Plot\Iso_Plot_Version_4\Isoplot4.13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s"/>
      <sheetName val="IsoSetup"/>
      <sheetName val="Logo"/>
      <sheetName val="Caveats"/>
      <sheetName val="Bracket"/>
      <sheetName val="DialogsWin"/>
      <sheetName val="Curve"/>
      <sheetName val="DialogsMac"/>
      <sheetName val="DialogsMacX"/>
      <sheetName val="UserFrms"/>
      <sheetName val="IsoRes"/>
      <sheetName val="3dLinRes"/>
      <sheetName val="3dU"/>
      <sheetName val="Add Points"/>
      <sheetName val="Anch"/>
      <sheetName val="ArStepAge"/>
      <sheetName val="AxLab"/>
      <sheetName val="ConcAge"/>
      <sheetName val="ConcLinRes"/>
      <sheetName val="ConcLinType"/>
      <sheetName val="ConcScale"/>
      <sheetName val="ErrInp"/>
      <sheetName val="InvertPtype"/>
      <sheetName val="KentRes"/>
      <sheetName val="MC"/>
      <sheetName val="Mix"/>
      <sheetName val="MoreUevos"/>
      <sheetName val="PbGrowth"/>
      <sheetName val="PbUdisEq"/>
      <sheetName val="PlotLimits"/>
      <sheetName val="ProbPlot"/>
      <sheetName val="ProjPts"/>
      <sheetName val="RobustRes"/>
      <sheetName val="ThUage"/>
      <sheetName val="Uiso"/>
      <sheetName val="WtdAv"/>
      <sheetName val="xyzErrs"/>
      <sheetName val="xyWtdAv"/>
      <sheetName val="YorkRes"/>
      <sheetName val="bftsplk"/>
    </sheetNames>
    <definedNames>
      <definedName name="AgePb76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ature.com/nature/journal/v434/n7035/extref/nature03402-s1.xls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3"/>
  <sheetViews>
    <sheetView tabSelected="1" zoomScaleSheetLayoutView="100" zoomScalePageLayoutView="0" workbookViewId="0" topLeftCell="A1">
      <selection activeCell="F2" sqref="F2:F117"/>
    </sheetView>
  </sheetViews>
  <sheetFormatPr defaultColWidth="9.140625" defaultRowHeight="12.75"/>
  <cols>
    <col min="1" max="1" width="28.8515625" style="8" customWidth="1"/>
    <col min="2" max="2" width="12.421875" style="16" bestFit="1" customWidth="1"/>
    <col min="3" max="3" width="7.57421875" style="8" customWidth="1"/>
    <col min="4" max="4" width="12.421875" style="8" bestFit="1" customWidth="1"/>
    <col min="5" max="5" width="15.140625" style="8" customWidth="1"/>
    <col min="6" max="6" width="12.421875" style="8" customWidth="1"/>
    <col min="7" max="7" width="7.57421875" style="8" bestFit="1" customWidth="1"/>
    <col min="8" max="8" width="12.421875" style="8" bestFit="1" customWidth="1"/>
    <col min="9" max="9" width="7.57421875" style="8" bestFit="1" customWidth="1"/>
    <col min="10" max="10" width="14.28125" style="8" customWidth="1"/>
    <col min="11" max="11" width="9.8515625" style="8" customWidth="1"/>
    <col min="12" max="12" width="12.140625" style="8" customWidth="1"/>
    <col min="16" max="16" width="62.140625" style="0" customWidth="1"/>
  </cols>
  <sheetData>
    <row r="1" spans="1:14" ht="30" customHeight="1">
      <c r="A1" s="40" t="s">
        <v>52</v>
      </c>
      <c r="B1" s="41" t="s">
        <v>100</v>
      </c>
      <c r="C1" s="42" t="s">
        <v>101</v>
      </c>
      <c r="D1" s="41" t="s">
        <v>102</v>
      </c>
      <c r="E1" s="48" t="s">
        <v>123</v>
      </c>
      <c r="F1" s="49" t="s">
        <v>124</v>
      </c>
      <c r="G1" s="42" t="s">
        <v>103</v>
      </c>
      <c r="H1" s="41" t="s">
        <v>104</v>
      </c>
      <c r="I1" s="42" t="s">
        <v>105</v>
      </c>
      <c r="J1" s="41" t="s">
        <v>106</v>
      </c>
      <c r="K1" s="41" t="s">
        <v>107</v>
      </c>
      <c r="L1" s="41" t="s">
        <v>108</v>
      </c>
      <c r="M1" s="45" t="s">
        <v>109</v>
      </c>
      <c r="N1" s="1"/>
    </row>
    <row r="2" spans="1:12" ht="18">
      <c r="A2" s="12" t="s">
        <v>93</v>
      </c>
      <c r="B2" s="2"/>
      <c r="C2" s="4"/>
      <c r="D2" s="2"/>
      <c r="E2" s="2"/>
      <c r="F2" s="50"/>
      <c r="G2" s="4"/>
      <c r="H2" s="2"/>
      <c r="I2" s="4"/>
      <c r="J2" s="2"/>
      <c r="K2" s="2"/>
      <c r="L2" s="1"/>
    </row>
    <row r="3" spans="1:16" ht="12">
      <c r="A3" s="8" t="s">
        <v>1</v>
      </c>
      <c r="B3" s="9">
        <v>18.376374</v>
      </c>
      <c r="C3" s="10">
        <v>11</v>
      </c>
      <c r="D3" s="9">
        <v>15.480647</v>
      </c>
      <c r="E3" s="9">
        <f>(D3/B3)</f>
        <v>0.8424211980013032</v>
      </c>
      <c r="F3" s="51">
        <f>[1]!AgePb76($E$3)</f>
        <v>4995.204553480287</v>
      </c>
      <c r="G3" s="10">
        <v>11</v>
      </c>
      <c r="H3" s="9">
        <v>37.976355</v>
      </c>
      <c r="I3" s="10">
        <v>30</v>
      </c>
      <c r="J3" s="9">
        <f aca="true" t="shared" si="0" ref="J3:J12">(H3-29.475)/(B3-9.3066)</f>
        <v>0.9373282068549886</v>
      </c>
      <c r="K3" s="9"/>
      <c r="P3" s="47" t="s">
        <v>122</v>
      </c>
    </row>
    <row r="4" spans="1:11" ht="12">
      <c r="A4" s="8" t="s">
        <v>2</v>
      </c>
      <c r="B4" s="9">
        <v>18.378303</v>
      </c>
      <c r="C4" s="10">
        <v>11</v>
      </c>
      <c r="D4" s="9">
        <v>15.474336</v>
      </c>
      <c r="E4" s="9">
        <f aca="true" t="shared" si="1" ref="E4:E67">(D4/B4)</f>
        <v>0.8419893828064539</v>
      </c>
      <c r="F4" s="51">
        <f>[1]!AgePb76($E$4)</f>
        <v>4994.476683422315</v>
      </c>
      <c r="G4" s="10">
        <v>11</v>
      </c>
      <c r="H4" s="9">
        <v>37.967418</v>
      </c>
      <c r="I4" s="10">
        <v>30</v>
      </c>
      <c r="J4" s="9">
        <f t="shared" si="0"/>
        <v>0.9361437428011038</v>
      </c>
      <c r="K4" s="9"/>
    </row>
    <row r="5" spans="1:11" ht="12">
      <c r="A5" s="8" t="s">
        <v>3</v>
      </c>
      <c r="B5" s="9">
        <v>18.411458</v>
      </c>
      <c r="C5" s="10">
        <v>11</v>
      </c>
      <c r="D5" s="9">
        <v>15.475831</v>
      </c>
      <c r="E5" s="9">
        <f t="shared" si="1"/>
        <v>0.8405543439308283</v>
      </c>
      <c r="F5" s="51">
        <f>[1]!AgePb76($E$5)</f>
        <v>4992.054922022589</v>
      </c>
      <c r="G5" s="10">
        <v>11</v>
      </c>
      <c r="H5" s="9">
        <v>37.971275</v>
      </c>
      <c r="I5" s="10">
        <v>35</v>
      </c>
      <c r="J5" s="9">
        <f t="shared" si="0"/>
        <v>0.9331584303676123</v>
      </c>
      <c r="K5" s="9"/>
    </row>
    <row r="6" spans="1:11" ht="12">
      <c r="A6" s="8" t="s">
        <v>4</v>
      </c>
      <c r="B6" s="9">
        <v>18.411769</v>
      </c>
      <c r="C6" s="10">
        <v>15</v>
      </c>
      <c r="D6" s="9">
        <v>15.47005</v>
      </c>
      <c r="E6" s="9">
        <f t="shared" si="1"/>
        <v>0.840226161864186</v>
      </c>
      <c r="F6" s="51">
        <f>[1]!AgePb76($E$6)</f>
        <v>4991.500467153214</v>
      </c>
      <c r="G6" s="10">
        <v>14</v>
      </c>
      <c r="H6" s="9">
        <v>37.956527</v>
      </c>
      <c r="I6" s="10">
        <v>37</v>
      </c>
      <c r="J6" s="9">
        <f t="shared" si="0"/>
        <v>0.9315068177207914</v>
      </c>
      <c r="K6" s="9"/>
    </row>
    <row r="7" spans="1:11" ht="12">
      <c r="A7" s="8" t="s">
        <v>5</v>
      </c>
      <c r="B7" s="9">
        <v>18.422715</v>
      </c>
      <c r="C7" s="10">
        <v>31</v>
      </c>
      <c r="D7" s="9">
        <v>15.479456</v>
      </c>
      <c r="E7" s="9">
        <f t="shared" si="1"/>
        <v>0.8402375002815817</v>
      </c>
      <c r="F7" s="51">
        <f>[1]!AgePb76($E$7)</f>
        <v>4991.519626944754</v>
      </c>
      <c r="G7" s="10">
        <v>29</v>
      </c>
      <c r="H7" s="9">
        <v>38.001437</v>
      </c>
      <c r="I7" s="10">
        <v>77</v>
      </c>
      <c r="J7" s="9">
        <f t="shared" si="0"/>
        <v>0.9353147695043339</v>
      </c>
      <c r="K7" s="9"/>
    </row>
    <row r="8" spans="1:11" ht="12">
      <c r="A8" s="8" t="s">
        <v>6</v>
      </c>
      <c r="B8" s="9">
        <v>18.420047</v>
      </c>
      <c r="C8" s="10">
        <v>11</v>
      </c>
      <c r="D8" s="9">
        <v>15.476965</v>
      </c>
      <c r="E8" s="9">
        <f t="shared" si="1"/>
        <v>0.8402239690267891</v>
      </c>
      <c r="F8" s="51">
        <f>[1]!AgePb76($E$8)</f>
        <v>4991.496761638999</v>
      </c>
      <c r="G8" s="10">
        <v>13</v>
      </c>
      <c r="H8" s="9">
        <v>37.993876</v>
      </c>
      <c r="I8" s="10">
        <v>38</v>
      </c>
      <c r="J8" s="9">
        <f t="shared" si="0"/>
        <v>0.9347589336943528</v>
      </c>
      <c r="K8" s="9"/>
    </row>
    <row r="9" spans="1:11" ht="12">
      <c r="A9" s="8" t="s">
        <v>7</v>
      </c>
      <c r="B9" s="9">
        <v>18.381607</v>
      </c>
      <c r="C9" s="10">
        <v>28</v>
      </c>
      <c r="D9" s="9">
        <v>15.466302</v>
      </c>
      <c r="E9" s="9">
        <f t="shared" si="1"/>
        <v>0.8414009721783303</v>
      </c>
      <c r="F9" s="51">
        <f>[1]!AgePb76($E$9)</f>
        <v>4993.484216615021</v>
      </c>
      <c r="G9" s="10">
        <v>26</v>
      </c>
      <c r="H9" s="9">
        <v>37.941983</v>
      </c>
      <c r="I9" s="10">
        <v>63</v>
      </c>
      <c r="J9" s="9">
        <f t="shared" si="0"/>
        <v>0.9330001618731534</v>
      </c>
      <c r="K9" s="9"/>
    </row>
    <row r="10" spans="1:12" ht="12.75">
      <c r="A10" s="8" t="s">
        <v>8</v>
      </c>
      <c r="B10" s="9">
        <v>18.371809</v>
      </c>
      <c r="C10" s="10">
        <v>12</v>
      </c>
      <c r="D10" s="9">
        <v>15.469488</v>
      </c>
      <c r="E10" s="9">
        <f t="shared" si="1"/>
        <v>0.8420231235802637</v>
      </c>
      <c r="F10" s="51">
        <f>[1]!AgePb76($E$10)</f>
        <v>4994.533571336768</v>
      </c>
      <c r="G10" s="10">
        <v>13</v>
      </c>
      <c r="H10" s="9">
        <v>37.94667</v>
      </c>
      <c r="I10" s="10">
        <v>41</v>
      </c>
      <c r="J10" s="9">
        <f t="shared" si="0"/>
        <v>0.9345256132539246</v>
      </c>
      <c r="K10" s="9"/>
      <c r="L10" s="11"/>
    </row>
    <row r="11" spans="1:12" ht="12.75">
      <c r="A11" s="8" t="s">
        <v>9</v>
      </c>
      <c r="B11" s="9">
        <v>18.419149</v>
      </c>
      <c r="C11" s="10">
        <v>20</v>
      </c>
      <c r="D11" s="9">
        <v>15.486241</v>
      </c>
      <c r="E11" s="9">
        <f t="shared" si="1"/>
        <v>0.8407685393065661</v>
      </c>
      <c r="F11" s="51">
        <f>[1]!AgePb76($E$11)</f>
        <v>4992.416675382764</v>
      </c>
      <c r="G11" s="10">
        <v>19</v>
      </c>
      <c r="H11" s="9">
        <v>38.017486</v>
      </c>
      <c r="I11" s="10">
        <v>54</v>
      </c>
      <c r="J11" s="9">
        <f t="shared" si="0"/>
        <v>0.9374419824793255</v>
      </c>
      <c r="K11" s="9"/>
      <c r="L11" s="11"/>
    </row>
    <row r="12" spans="1:12" ht="12.75">
      <c r="A12" s="8" t="s">
        <v>10</v>
      </c>
      <c r="B12" s="9">
        <v>18.41947</v>
      </c>
      <c r="C12" s="10">
        <v>15</v>
      </c>
      <c r="D12" s="9">
        <v>15.494495</v>
      </c>
      <c r="E12" s="9">
        <f t="shared" si="1"/>
        <v>0.8412019998403863</v>
      </c>
      <c r="F12" s="51">
        <f>[1]!AgePb76($E$12)</f>
        <v>4993.148444962423</v>
      </c>
      <c r="G12" s="10">
        <v>17</v>
      </c>
      <c r="H12" s="9">
        <v>37.982058</v>
      </c>
      <c r="I12" s="10">
        <v>53</v>
      </c>
      <c r="J12" s="9">
        <f t="shared" si="0"/>
        <v>0.9335212726616313</v>
      </c>
      <c r="K12" s="9"/>
      <c r="L12" s="11"/>
    </row>
    <row r="13" spans="2:12" ht="12">
      <c r="B13" s="9"/>
      <c r="C13" s="10"/>
      <c r="D13" s="9"/>
      <c r="E13" s="9">
        <v>0</v>
      </c>
      <c r="F13" s="51"/>
      <c r="G13" s="10"/>
      <c r="H13" s="9"/>
      <c r="I13" s="10"/>
      <c r="J13" s="9"/>
      <c r="K13" s="9"/>
      <c r="L13" s="11"/>
    </row>
    <row r="14" spans="1:12" ht="15.75">
      <c r="A14" s="43" t="s">
        <v>99</v>
      </c>
      <c r="B14" s="9"/>
      <c r="C14" s="10"/>
      <c r="D14" s="9"/>
      <c r="E14" s="9">
        <v>0</v>
      </c>
      <c r="F14" s="51"/>
      <c r="G14" s="10"/>
      <c r="H14" s="9"/>
      <c r="I14" s="10"/>
      <c r="J14" s="9"/>
      <c r="K14" s="9"/>
      <c r="L14" s="11"/>
    </row>
    <row r="15" spans="1:13" ht="12.75">
      <c r="A15" s="26" t="s">
        <v>112</v>
      </c>
      <c r="D15" s="9"/>
      <c r="E15" s="9">
        <v>0</v>
      </c>
      <c r="F15" s="51"/>
      <c r="G15" s="10"/>
      <c r="H15" s="9"/>
      <c r="I15" s="10"/>
      <c r="J15" s="9"/>
      <c r="K15" s="9"/>
      <c r="L15" s="38">
        <v>0.51298</v>
      </c>
      <c r="M15" s="39">
        <f>(L15/0.512638-1)*10^4</f>
        <v>6.6713743421265015</v>
      </c>
    </row>
    <row r="16" spans="1:13" ht="12.75">
      <c r="A16" s="26" t="s">
        <v>113</v>
      </c>
      <c r="D16" s="9"/>
      <c r="E16" s="9">
        <v>0</v>
      </c>
      <c r="F16" s="51"/>
      <c r="G16" s="10"/>
      <c r="H16" s="9"/>
      <c r="I16" s="10"/>
      <c r="J16" s="9"/>
      <c r="K16" s="9"/>
      <c r="L16" s="38">
        <v>0.51297</v>
      </c>
      <c r="M16" s="39">
        <f aca="true" t="shared" si="2" ref="M16:M21">(L16/0.512638-1)*10^4</f>
        <v>6.476304916920306</v>
      </c>
    </row>
    <row r="17" spans="1:13" ht="12.75">
      <c r="A17" s="26" t="s">
        <v>114</v>
      </c>
      <c r="D17" s="9"/>
      <c r="E17" s="9">
        <v>0</v>
      </c>
      <c r="F17" s="51"/>
      <c r="G17" s="10"/>
      <c r="H17" s="9"/>
      <c r="I17" s="10"/>
      <c r="J17" s="9"/>
      <c r="K17" s="9"/>
      <c r="L17" s="38">
        <v>0.513003</v>
      </c>
      <c r="M17" s="39">
        <f t="shared" si="2"/>
        <v>7.120034020107191</v>
      </c>
    </row>
    <row r="18" spans="1:13" ht="12.75">
      <c r="A18" s="26" t="s">
        <v>115</v>
      </c>
      <c r="D18" s="9"/>
      <c r="E18" s="9">
        <v>0</v>
      </c>
      <c r="F18" s="51"/>
      <c r="G18" s="10"/>
      <c r="H18" s="9"/>
      <c r="I18" s="10"/>
      <c r="J18" s="9"/>
      <c r="K18" s="9"/>
      <c r="L18" s="38">
        <v>0.512951</v>
      </c>
      <c r="M18" s="39">
        <f t="shared" si="2"/>
        <v>6.105673009024759</v>
      </c>
    </row>
    <row r="19" spans="1:13" ht="12.75">
      <c r="A19" t="s">
        <v>96</v>
      </c>
      <c r="D19" s="9"/>
      <c r="E19" s="9">
        <v>0</v>
      </c>
      <c r="F19" s="51"/>
      <c r="G19" s="10"/>
      <c r="H19" s="9"/>
      <c r="I19" s="10"/>
      <c r="J19" s="9"/>
      <c r="K19" s="9"/>
      <c r="L19" s="38">
        <v>0.512941</v>
      </c>
      <c r="M19" s="39">
        <f t="shared" si="2"/>
        <v>5.910603583814122</v>
      </c>
    </row>
    <row r="20" spans="1:13" ht="12.75">
      <c r="A20" t="s">
        <v>97</v>
      </c>
      <c r="D20" s="9"/>
      <c r="E20" s="9">
        <v>0</v>
      </c>
      <c r="F20" s="51"/>
      <c r="G20" s="10"/>
      <c r="H20" s="9"/>
      <c r="I20" s="10"/>
      <c r="J20" s="9"/>
      <c r="K20" s="9"/>
      <c r="L20" s="38">
        <v>0.512995</v>
      </c>
      <c r="M20" s="39">
        <f t="shared" si="2"/>
        <v>6.963978479939126</v>
      </c>
    </row>
    <row r="21" spans="1:13" ht="12.75">
      <c r="A21" t="s">
        <v>98</v>
      </c>
      <c r="D21" s="9"/>
      <c r="E21" s="9">
        <v>0</v>
      </c>
      <c r="F21" s="51"/>
      <c r="G21" s="10"/>
      <c r="H21" s="9"/>
      <c r="I21" s="10"/>
      <c r="J21" s="9"/>
      <c r="K21" s="9"/>
      <c r="L21" s="38">
        <v>0.513002</v>
      </c>
      <c r="M21" s="39">
        <f t="shared" si="2"/>
        <v>7.100527077585905</v>
      </c>
    </row>
    <row r="22" spans="2:12" ht="12">
      <c r="B22" s="9"/>
      <c r="C22" s="10"/>
      <c r="D22" s="9"/>
      <c r="E22" s="9">
        <v>0</v>
      </c>
      <c r="F22" s="51"/>
      <c r="G22" s="10"/>
      <c r="H22" s="9"/>
      <c r="I22" s="10"/>
      <c r="J22" s="9"/>
      <c r="K22" s="9"/>
      <c r="L22" s="11"/>
    </row>
    <row r="23" spans="1:15" ht="15.75">
      <c r="A23" s="43" t="s">
        <v>55</v>
      </c>
      <c r="B23" s="9"/>
      <c r="C23" s="9"/>
      <c r="D23" s="9"/>
      <c r="E23" s="9">
        <v>0</v>
      </c>
      <c r="F23" s="51"/>
      <c r="G23" s="9"/>
      <c r="H23" s="9"/>
      <c r="I23" s="10"/>
      <c r="J23" s="9"/>
      <c r="N23" s="9"/>
      <c r="O23" s="11"/>
    </row>
    <row r="24" spans="1:15" ht="12">
      <c r="A24" s="8" t="s">
        <v>11</v>
      </c>
      <c r="B24" s="9">
        <v>18.189391</v>
      </c>
      <c r="C24" s="10">
        <v>16</v>
      </c>
      <c r="D24" s="9">
        <v>15.457387</v>
      </c>
      <c r="E24" s="9">
        <f t="shared" si="1"/>
        <v>0.8498023380771792</v>
      </c>
      <c r="F24" s="51">
        <f>[1]!AgePb76($E$24)</f>
        <v>5007.5853182898445</v>
      </c>
      <c r="G24" s="10">
        <v>16</v>
      </c>
      <c r="H24" s="9">
        <v>37.853688</v>
      </c>
      <c r="I24" s="10">
        <v>42</v>
      </c>
      <c r="J24" s="9">
        <f>(H24-29.475)/(B24-9.3066)</f>
        <v>0.9432494809345391</v>
      </c>
      <c r="N24" s="11"/>
      <c r="O24" s="8"/>
    </row>
    <row r="25" spans="1:15" ht="12">
      <c r="A25" s="8" t="s">
        <v>12</v>
      </c>
      <c r="B25" s="9">
        <v>18.217916</v>
      </c>
      <c r="C25" s="10">
        <v>9</v>
      </c>
      <c r="D25" s="9">
        <v>15.462886</v>
      </c>
      <c r="E25" s="9">
        <f t="shared" si="1"/>
        <v>0.8487735918861411</v>
      </c>
      <c r="F25" s="51">
        <f>[1]!AgePb76($E$25)</f>
        <v>5005.866615059184</v>
      </c>
      <c r="G25" s="10">
        <v>10</v>
      </c>
      <c r="H25" s="9">
        <v>37.889034</v>
      </c>
      <c r="I25" s="10">
        <v>30</v>
      </c>
      <c r="J25" s="9">
        <f>(H25-29.475)/(B25-9.3066)</f>
        <v>0.9441965698444541</v>
      </c>
      <c r="N25" s="11"/>
      <c r="O25" s="8"/>
    </row>
    <row r="26" spans="1:15" ht="12">
      <c r="A26" s="8" t="s">
        <v>13</v>
      </c>
      <c r="B26" s="9">
        <v>18.084644</v>
      </c>
      <c r="C26" s="10">
        <v>14</v>
      </c>
      <c r="D26" s="9">
        <v>15.445909</v>
      </c>
      <c r="E26" s="9">
        <f t="shared" si="1"/>
        <v>0.8540897459745406</v>
      </c>
      <c r="F26" s="51">
        <f>[1]!AgePb76($E$26)</f>
        <v>5014.724478073317</v>
      </c>
      <c r="G26" s="10">
        <v>15</v>
      </c>
      <c r="H26" s="9">
        <v>37.80272</v>
      </c>
      <c r="I26" s="10">
        <v>46</v>
      </c>
      <c r="J26" s="9">
        <f aca="true" t="shared" si="3" ref="J26:J40">(H26-29.475)/(B26-9.3066)</f>
        <v>0.9486988217420644</v>
      </c>
      <c r="N26" s="11"/>
      <c r="O26" s="8"/>
    </row>
    <row r="27" spans="1:15" ht="12">
      <c r="A27" s="8" t="s">
        <v>14</v>
      </c>
      <c r="B27" s="9">
        <v>18.087691</v>
      </c>
      <c r="C27" s="10">
        <v>13</v>
      </c>
      <c r="D27" s="9">
        <v>15.450672</v>
      </c>
      <c r="E27" s="9">
        <f t="shared" si="1"/>
        <v>0.8542091967404796</v>
      </c>
      <c r="F27" s="51">
        <f>[1]!AgePb76($E$27)</f>
        <v>5014.922835718231</v>
      </c>
      <c r="G27" s="10">
        <v>13</v>
      </c>
      <c r="H27" s="9">
        <v>37.814684</v>
      </c>
      <c r="I27" s="10">
        <v>38</v>
      </c>
      <c r="J27" s="9">
        <f t="shared" si="3"/>
        <v>0.9497321004872855</v>
      </c>
      <c r="N27" s="11"/>
      <c r="O27" s="8"/>
    </row>
    <row r="28" spans="1:15" ht="12">
      <c r="A28" s="8" t="s">
        <v>15</v>
      </c>
      <c r="B28" s="9">
        <v>18.087791</v>
      </c>
      <c r="C28" s="10">
        <v>12</v>
      </c>
      <c r="D28" s="9">
        <v>15.450808</v>
      </c>
      <c r="E28" s="9">
        <f t="shared" si="1"/>
        <v>0.8542119930510034</v>
      </c>
      <c r="F28" s="51">
        <f>[1]!AgePb76($E$28)</f>
        <v>5014.92747886487</v>
      </c>
      <c r="G28" s="10">
        <v>13</v>
      </c>
      <c r="H28" s="9">
        <v>37.814668</v>
      </c>
      <c r="I28" s="10">
        <v>37</v>
      </c>
      <c r="J28" s="9">
        <f t="shared" si="3"/>
        <v>0.9497194628837929</v>
      </c>
      <c r="N28" s="11"/>
      <c r="O28" s="8"/>
    </row>
    <row r="29" spans="1:15" ht="12">
      <c r="A29" s="8" t="s">
        <v>16</v>
      </c>
      <c r="B29" s="9">
        <v>18.23403</v>
      </c>
      <c r="C29" s="10">
        <v>17</v>
      </c>
      <c r="D29" s="9">
        <v>15.454681</v>
      </c>
      <c r="E29" s="9">
        <f t="shared" si="1"/>
        <v>0.8475735204998566</v>
      </c>
      <c r="F29" s="51">
        <f>[1]!AgePb76($E$29)</f>
        <v>5003.858884561923</v>
      </c>
      <c r="G29" s="10">
        <v>17</v>
      </c>
      <c r="H29" s="9">
        <v>37.934566</v>
      </c>
      <c r="I29" s="10">
        <v>50</v>
      </c>
      <c r="J29" s="9">
        <f t="shared" si="3"/>
        <v>0.9475925322293195</v>
      </c>
      <c r="N29" s="11"/>
      <c r="O29" s="8"/>
    </row>
    <row r="30" spans="1:14" ht="12">
      <c r="A30" s="8" t="s">
        <v>17</v>
      </c>
      <c r="B30" s="9">
        <v>18.236007</v>
      </c>
      <c r="C30" s="10">
        <v>18</v>
      </c>
      <c r="D30" s="9">
        <v>15.457191</v>
      </c>
      <c r="E30" s="9">
        <f t="shared" si="1"/>
        <v>0.8476192732323474</v>
      </c>
      <c r="F30" s="51">
        <f>[1]!AgePb76($E$30)</f>
        <v>5003.935484653562</v>
      </c>
      <c r="G30" s="10">
        <v>18</v>
      </c>
      <c r="H30" s="9">
        <v>37.942765</v>
      </c>
      <c r="I30" s="10">
        <v>53</v>
      </c>
      <c r="J30" s="9">
        <f t="shared" si="3"/>
        <v>0.9483009342053732</v>
      </c>
      <c r="K30" s="9"/>
      <c r="N30" s="11"/>
    </row>
    <row r="31" spans="1:14" ht="12">
      <c r="A31" s="8" t="s">
        <v>18</v>
      </c>
      <c r="B31" s="9">
        <v>18.235278</v>
      </c>
      <c r="C31" s="10">
        <v>8</v>
      </c>
      <c r="D31" s="9">
        <v>15.455844</v>
      </c>
      <c r="E31" s="9">
        <f t="shared" si="1"/>
        <v>0.8475792910862121</v>
      </c>
      <c r="F31" s="51">
        <f>[1]!AgePb76($E$31)</f>
        <v>5003.868546028972</v>
      </c>
      <c r="G31" s="10">
        <v>9</v>
      </c>
      <c r="H31" s="9">
        <v>37.937417</v>
      </c>
      <c r="I31" s="10">
        <v>28</v>
      </c>
      <c r="J31" s="9">
        <f t="shared" si="3"/>
        <v>0.9477793913051855</v>
      </c>
      <c r="K31" s="9"/>
      <c r="N31" s="11"/>
    </row>
    <row r="32" spans="1:14" ht="12">
      <c r="A32" s="8" t="s">
        <v>19</v>
      </c>
      <c r="B32" s="9">
        <v>18.204384</v>
      </c>
      <c r="C32" s="10">
        <v>11</v>
      </c>
      <c r="D32" s="9">
        <v>15.454335</v>
      </c>
      <c r="E32" s="9">
        <f t="shared" si="1"/>
        <v>0.8489347950471711</v>
      </c>
      <c r="F32" s="51">
        <f>[1]!AgePb76($E$32)</f>
        <v>5006.1360797083</v>
      </c>
      <c r="G32" s="10">
        <v>11</v>
      </c>
      <c r="H32" s="9">
        <v>37.877587</v>
      </c>
      <c r="I32" s="10">
        <v>34</v>
      </c>
      <c r="J32" s="9">
        <f t="shared" si="3"/>
        <v>0.9443460304273509</v>
      </c>
      <c r="K32" s="9"/>
      <c r="N32" s="11"/>
    </row>
    <row r="33" spans="1:14" ht="12">
      <c r="A33" s="8" t="s">
        <v>20</v>
      </c>
      <c r="B33" s="9">
        <v>18.251432</v>
      </c>
      <c r="C33" s="10">
        <v>17</v>
      </c>
      <c r="D33" s="9">
        <v>15.463179</v>
      </c>
      <c r="E33" s="9">
        <f t="shared" si="1"/>
        <v>0.8472310008332496</v>
      </c>
      <c r="F33" s="51">
        <f>[1]!AgePb76($E$33)</f>
        <v>5003.285292094806</v>
      </c>
      <c r="G33" s="10">
        <v>17</v>
      </c>
      <c r="H33" s="9">
        <v>37.886062</v>
      </c>
      <c r="I33" s="10">
        <v>48</v>
      </c>
      <c r="J33" s="9">
        <f t="shared" si="3"/>
        <v>0.9403264365389982</v>
      </c>
      <c r="K33" s="9"/>
      <c r="N33" s="11"/>
    </row>
    <row r="34" spans="1:14" ht="12">
      <c r="A34" s="8" t="s">
        <v>21</v>
      </c>
      <c r="B34" s="9">
        <v>18.257601</v>
      </c>
      <c r="C34" s="10">
        <v>18</v>
      </c>
      <c r="D34" s="9">
        <v>15.471008</v>
      </c>
      <c r="E34" s="9">
        <f t="shared" si="1"/>
        <v>0.8473735404777439</v>
      </c>
      <c r="F34" s="51">
        <f>[1]!AgePb76($E$34)</f>
        <v>5003.524022660025</v>
      </c>
      <c r="G34" s="10">
        <v>19</v>
      </c>
      <c r="H34" s="9">
        <v>37.911594</v>
      </c>
      <c r="I34" s="10">
        <v>57</v>
      </c>
      <c r="J34" s="9">
        <f t="shared" si="3"/>
        <v>0.9425307851043697</v>
      </c>
      <c r="K34" s="9"/>
      <c r="N34" s="11"/>
    </row>
    <row r="35" spans="1:14" ht="12">
      <c r="A35" s="8" t="s">
        <v>22</v>
      </c>
      <c r="B35" s="9">
        <v>18.217425</v>
      </c>
      <c r="C35" s="10">
        <v>8</v>
      </c>
      <c r="D35" s="9">
        <v>15.466773</v>
      </c>
      <c r="E35" s="9">
        <f t="shared" si="1"/>
        <v>0.8490098353636697</v>
      </c>
      <c r="F35" s="51">
        <f>[1]!AgePb76($E$35)</f>
        <v>5006.261497375366</v>
      </c>
      <c r="G35" s="10">
        <v>8</v>
      </c>
      <c r="H35" s="9">
        <v>37.864886</v>
      </c>
      <c r="I35" s="10">
        <v>25</v>
      </c>
      <c r="J35" s="9">
        <f t="shared" si="3"/>
        <v>0.9415386341893145</v>
      </c>
      <c r="K35" s="9"/>
      <c r="N35" s="11"/>
    </row>
    <row r="36" spans="1:14" ht="12">
      <c r="A36" s="8" t="s">
        <v>23</v>
      </c>
      <c r="B36" s="9">
        <v>18.240301</v>
      </c>
      <c r="C36" s="10">
        <v>18</v>
      </c>
      <c r="D36" s="9">
        <v>15.472772</v>
      </c>
      <c r="E36" s="9">
        <f t="shared" si="1"/>
        <v>0.8482739402162279</v>
      </c>
      <c r="F36" s="51">
        <f>[1]!AgePb76($E$36)</f>
        <v>5005.031059773611</v>
      </c>
      <c r="G36" s="10">
        <v>11</v>
      </c>
      <c r="H36" s="9">
        <v>37.885246</v>
      </c>
      <c r="I36" s="10">
        <v>48</v>
      </c>
      <c r="J36" s="9">
        <f t="shared" si="3"/>
        <v>0.9414067025525034</v>
      </c>
      <c r="K36" s="9"/>
      <c r="N36" s="11"/>
    </row>
    <row r="37" spans="1:14" ht="12">
      <c r="A37" s="8" t="s">
        <v>24</v>
      </c>
      <c r="B37" s="9">
        <v>18.243457</v>
      </c>
      <c r="C37" s="10">
        <v>12</v>
      </c>
      <c r="D37" s="9">
        <v>15.469996</v>
      </c>
      <c r="E37" s="9">
        <f t="shared" si="1"/>
        <v>0.847975030171091</v>
      </c>
      <c r="F37" s="51">
        <f>[1]!AgePb76($E$37)</f>
        <v>5004.530949866751</v>
      </c>
      <c r="G37" s="10">
        <v>11</v>
      </c>
      <c r="H37" s="9">
        <v>37.892749</v>
      </c>
      <c r="I37" s="10">
        <v>33</v>
      </c>
      <c r="J37" s="9">
        <f t="shared" si="3"/>
        <v>0.9419138070576715</v>
      </c>
      <c r="K37" s="9"/>
      <c r="N37" s="11"/>
    </row>
    <row r="38" spans="1:14" ht="12">
      <c r="A38" s="8" t="s">
        <v>25</v>
      </c>
      <c r="B38" s="9">
        <v>18.244584</v>
      </c>
      <c r="C38" s="10">
        <v>7</v>
      </c>
      <c r="D38" s="9">
        <v>15.471995</v>
      </c>
      <c r="E38" s="9">
        <f t="shared" si="1"/>
        <v>0.8480322160264109</v>
      </c>
      <c r="F38" s="51">
        <f>[1]!AgePb76($E$38)</f>
        <v>5004.626642675815</v>
      </c>
      <c r="G38" s="10">
        <v>7</v>
      </c>
      <c r="H38" s="9">
        <v>37.898674</v>
      </c>
      <c r="I38" s="10">
        <v>23</v>
      </c>
      <c r="J38" s="9">
        <f t="shared" si="3"/>
        <v>0.9424579412986193</v>
      </c>
      <c r="K38" s="9"/>
      <c r="N38" s="11"/>
    </row>
    <row r="39" spans="1:14" ht="12">
      <c r="A39" s="8" t="s">
        <v>26</v>
      </c>
      <c r="B39" s="9">
        <v>18.436998</v>
      </c>
      <c r="C39" s="10">
        <v>9</v>
      </c>
      <c r="D39" s="9">
        <v>15.485238</v>
      </c>
      <c r="E39" s="9">
        <f t="shared" si="1"/>
        <v>0.8399001833161777</v>
      </c>
      <c r="F39" s="51">
        <f>[1]!AgePb76($E$39)</f>
        <v>4990.949507248741</v>
      </c>
      <c r="G39" s="10">
        <v>9</v>
      </c>
      <c r="H39" s="9">
        <v>38.007778</v>
      </c>
      <c r="I39" s="10">
        <v>26</v>
      </c>
      <c r="J39" s="9">
        <f t="shared" si="3"/>
        <v>0.9345461172667392</v>
      </c>
      <c r="K39" s="9"/>
      <c r="N39" s="11"/>
    </row>
    <row r="40" spans="1:14" ht="12">
      <c r="A40" s="8" t="s">
        <v>27</v>
      </c>
      <c r="B40" s="9">
        <v>18.441803</v>
      </c>
      <c r="C40" s="10">
        <v>8</v>
      </c>
      <c r="D40" s="9">
        <v>15.482209</v>
      </c>
      <c r="E40" s="9">
        <f t="shared" si="1"/>
        <v>0.8395171014461004</v>
      </c>
      <c r="F40" s="51">
        <f>[1]!AgePb76($E$40)</f>
        <v>4990.30174244349</v>
      </c>
      <c r="G40" s="10">
        <v>8</v>
      </c>
      <c r="H40" s="9">
        <v>38.000383</v>
      </c>
      <c r="I40" s="10">
        <v>22</v>
      </c>
      <c r="J40" s="9">
        <f t="shared" si="3"/>
        <v>0.9332450521351302</v>
      </c>
      <c r="K40" s="9"/>
      <c r="N40" s="11"/>
    </row>
    <row r="41" spans="2:14" ht="12">
      <c r="B41" s="9"/>
      <c r="C41" s="10"/>
      <c r="D41" s="9"/>
      <c r="E41" s="9">
        <v>0</v>
      </c>
      <c r="F41" s="51"/>
      <c r="G41" s="10"/>
      <c r="H41" s="9"/>
      <c r="I41" s="10"/>
      <c r="J41" s="9"/>
      <c r="K41" s="9"/>
      <c r="N41" s="11"/>
    </row>
    <row r="42" spans="1:12" ht="15.75">
      <c r="A42" s="43" t="s">
        <v>53</v>
      </c>
      <c r="B42" s="9"/>
      <c r="C42" s="9"/>
      <c r="D42" s="9"/>
      <c r="E42" s="9">
        <v>0</v>
      </c>
      <c r="F42" s="51"/>
      <c r="G42" s="10"/>
      <c r="H42" s="9"/>
      <c r="I42" s="9"/>
      <c r="J42" s="9"/>
      <c r="K42" s="9"/>
      <c r="L42" s="11"/>
    </row>
    <row r="43" spans="1:12" ht="12.75">
      <c r="A43" s="8" t="s">
        <v>28</v>
      </c>
      <c r="B43" s="9">
        <v>17.923000000000002</v>
      </c>
      <c r="C43" s="10">
        <v>31</v>
      </c>
      <c r="D43" s="9">
        <v>15.454979</v>
      </c>
      <c r="E43" s="9">
        <f t="shared" si="1"/>
        <v>0.862298666517882</v>
      </c>
      <c r="F43" s="51">
        <f>[1]!AgePb76($E$43)</f>
        <v>5028.287959729877</v>
      </c>
      <c r="G43" s="10">
        <v>29</v>
      </c>
      <c r="H43" s="9">
        <v>37.804123</v>
      </c>
      <c r="I43" s="10">
        <v>74</v>
      </c>
      <c r="J43" s="9">
        <f aca="true" t="shared" si="4" ref="J43:J61">(H43-29.475)/(B43-9.3066)</f>
        <v>0.9666592776565611</v>
      </c>
      <c r="K43" s="9"/>
      <c r="L43" s="11"/>
    </row>
    <row r="44" spans="1:12" ht="12.75">
      <c r="A44" s="8" t="s">
        <v>29</v>
      </c>
      <c r="B44" s="9">
        <v>17.911981</v>
      </c>
      <c r="C44" s="10">
        <v>8</v>
      </c>
      <c r="D44" s="9">
        <v>15.44533</v>
      </c>
      <c r="E44" s="9">
        <f t="shared" si="1"/>
        <v>0.8622904412415354</v>
      </c>
      <c r="F44" s="51">
        <f>[1]!AgePb76($E$44)</f>
        <v>5028.274437938707</v>
      </c>
      <c r="G44" s="10">
        <v>9</v>
      </c>
      <c r="H44" s="9">
        <v>37.769279</v>
      </c>
      <c r="I44" s="10">
        <v>25</v>
      </c>
      <c r="J44" s="9">
        <f t="shared" si="4"/>
        <v>0.9638479690788816</v>
      </c>
      <c r="K44" s="9"/>
      <c r="L44" s="11"/>
    </row>
    <row r="45" spans="1:12" ht="12.75">
      <c r="A45" s="8" t="s">
        <v>30</v>
      </c>
      <c r="B45" s="9">
        <v>17.953095</v>
      </c>
      <c r="C45" s="10">
        <v>24</v>
      </c>
      <c r="D45" s="9">
        <v>15.440652</v>
      </c>
      <c r="E45" s="9">
        <f t="shared" si="1"/>
        <v>0.8600551604054899</v>
      </c>
      <c r="F45" s="51">
        <f>[1]!AgePb76($E$45)</f>
        <v>5024.5947053123355</v>
      </c>
      <c r="G45" s="10">
        <v>22</v>
      </c>
      <c r="H45" s="9">
        <v>37.907551</v>
      </c>
      <c r="I45" s="10">
        <v>61</v>
      </c>
      <c r="J45" s="9">
        <f t="shared" si="4"/>
        <v>0.9752565634976942</v>
      </c>
      <c r="K45" s="9"/>
      <c r="L45" s="11"/>
    </row>
    <row r="46" spans="1:12" ht="12.75">
      <c r="A46" s="8" t="s">
        <v>35</v>
      </c>
      <c r="B46" s="9">
        <v>17.91756</v>
      </c>
      <c r="C46" s="10">
        <v>14</v>
      </c>
      <c r="D46" s="9">
        <v>15.441249</v>
      </c>
      <c r="E46" s="9">
        <f t="shared" si="1"/>
        <v>0.8617941840295218</v>
      </c>
      <c r="F46" s="51">
        <f>[1]!AgePb76($E$46)</f>
        <v>5027.458371612709</v>
      </c>
      <c r="G46" s="10">
        <v>13</v>
      </c>
      <c r="H46" s="9">
        <v>37.801359</v>
      </c>
      <c r="I46" s="10">
        <v>34</v>
      </c>
      <c r="J46" s="9">
        <f t="shared" si="4"/>
        <v>0.9669489812982518</v>
      </c>
      <c r="K46" s="9"/>
      <c r="L46" s="11"/>
    </row>
    <row r="47" spans="1:12" ht="12.75">
      <c r="A47" s="8" t="s">
        <v>36</v>
      </c>
      <c r="B47" s="9">
        <v>17.918062</v>
      </c>
      <c r="C47" s="10">
        <v>9</v>
      </c>
      <c r="D47" s="9">
        <v>15.441829</v>
      </c>
      <c r="E47" s="9">
        <f t="shared" si="1"/>
        <v>0.8618024092114427</v>
      </c>
      <c r="F47" s="51">
        <f>[1]!AgePb76($E$47)</f>
        <v>5027.47190151474</v>
      </c>
      <c r="G47" s="10">
        <v>9</v>
      </c>
      <c r="H47" s="9">
        <v>37.803942</v>
      </c>
      <c r="I47" s="10">
        <v>26</v>
      </c>
      <c r="J47" s="9">
        <f t="shared" si="4"/>
        <v>0.9671925626566079</v>
      </c>
      <c r="K47" s="9"/>
      <c r="L47" s="11"/>
    </row>
    <row r="48" spans="1:12" ht="12.75">
      <c r="A48" s="8" t="s">
        <v>37</v>
      </c>
      <c r="B48" s="9">
        <v>17.905664</v>
      </c>
      <c r="C48" s="10">
        <v>8</v>
      </c>
      <c r="D48" s="9">
        <v>15.441167</v>
      </c>
      <c r="E48" s="9">
        <f t="shared" si="1"/>
        <v>0.8623621553492794</v>
      </c>
      <c r="F48" s="51">
        <f>[1]!AgePb76($E$48)</f>
        <v>5028.392326414762</v>
      </c>
      <c r="G48" s="10">
        <v>9</v>
      </c>
      <c r="H48" s="9">
        <v>37.784613</v>
      </c>
      <c r="I48" s="10">
        <v>28</v>
      </c>
      <c r="J48" s="9">
        <f t="shared" si="4"/>
        <v>0.9663392434339362</v>
      </c>
      <c r="K48" s="9"/>
      <c r="L48" s="11"/>
    </row>
    <row r="49" spans="1:12" ht="12.75">
      <c r="A49" s="8" t="s">
        <v>31</v>
      </c>
      <c r="B49" s="9">
        <v>17.85573</v>
      </c>
      <c r="C49" s="10">
        <v>15</v>
      </c>
      <c r="D49" s="9">
        <v>15.439749</v>
      </c>
      <c r="E49" s="9">
        <f t="shared" si="1"/>
        <v>0.8646943586176539</v>
      </c>
      <c r="F49" s="51">
        <f>[1]!AgePb76($E$49)</f>
        <v>5032.220496979961</v>
      </c>
      <c r="G49" s="10">
        <v>15</v>
      </c>
      <c r="H49" s="9">
        <v>37.765981</v>
      </c>
      <c r="I49" s="10">
        <v>39</v>
      </c>
      <c r="J49" s="9">
        <f t="shared" si="4"/>
        <v>0.9698040619337867</v>
      </c>
      <c r="K49" s="9"/>
      <c r="L49" s="11"/>
    </row>
    <row r="50" spans="1:12" ht="12.75">
      <c r="A50" s="8" t="s">
        <v>32</v>
      </c>
      <c r="B50" s="9">
        <v>17.858636</v>
      </c>
      <c r="C50" s="10">
        <v>8</v>
      </c>
      <c r="D50" s="9">
        <v>15.441715</v>
      </c>
      <c r="E50" s="9">
        <f t="shared" si="1"/>
        <v>0.864663740276693</v>
      </c>
      <c r="F50" s="51">
        <f>[1]!AgePb76($E$50)</f>
        <v>5032.170309860013</v>
      </c>
      <c r="G50" s="10">
        <v>9</v>
      </c>
      <c r="H50" s="9">
        <v>37.77218</v>
      </c>
      <c r="I50" s="10">
        <v>28</v>
      </c>
      <c r="J50" s="9">
        <f t="shared" si="4"/>
        <v>0.9701993770840063</v>
      </c>
      <c r="K50" s="9"/>
      <c r="L50" s="11"/>
    </row>
    <row r="51" spans="1:12" ht="12.75">
      <c r="A51" s="9" t="s">
        <v>38</v>
      </c>
      <c r="B51" s="9">
        <v>17.919321</v>
      </c>
      <c r="C51" s="10">
        <v>7</v>
      </c>
      <c r="D51" s="9">
        <v>15.442442</v>
      </c>
      <c r="E51" s="9">
        <f t="shared" si="1"/>
        <v>0.8617760684124136</v>
      </c>
      <c r="F51" s="51">
        <f>[1]!AgePb76($E$51)</f>
        <v>5027.428572089285</v>
      </c>
      <c r="G51" s="10">
        <v>7</v>
      </c>
      <c r="H51" s="9">
        <v>37.805496</v>
      </c>
      <c r="I51" s="10">
        <v>23</v>
      </c>
      <c r="J51" s="9">
        <f t="shared" si="4"/>
        <v>0.9672316100800196</v>
      </c>
      <c r="K51" s="9"/>
      <c r="L51" s="15"/>
    </row>
    <row r="52" spans="1:12" ht="12.75">
      <c r="A52" s="9" t="s">
        <v>39</v>
      </c>
      <c r="B52" s="9">
        <v>17.913007</v>
      </c>
      <c r="C52" s="10">
        <v>8</v>
      </c>
      <c r="D52" s="9">
        <v>15.436812</v>
      </c>
      <c r="E52" s="9">
        <f t="shared" si="1"/>
        <v>0.861765531605051</v>
      </c>
      <c r="F52" s="51">
        <f>[1]!AgePb76($E$52)</f>
        <v>5027.411239123071</v>
      </c>
      <c r="G52" s="10">
        <v>9</v>
      </c>
      <c r="H52" s="9">
        <v>37.784897</v>
      </c>
      <c r="I52" s="10">
        <v>27</v>
      </c>
      <c r="J52" s="9">
        <f t="shared" si="4"/>
        <v>0.9655477599420987</v>
      </c>
      <c r="K52" s="9"/>
      <c r="L52" s="15"/>
    </row>
    <row r="53" spans="1:12" ht="12.75">
      <c r="A53" s="9" t="s">
        <v>40</v>
      </c>
      <c r="B53" s="9">
        <v>17.91873</v>
      </c>
      <c r="C53" s="10">
        <v>6</v>
      </c>
      <c r="D53" s="9">
        <v>15.442274</v>
      </c>
      <c r="E53" s="9">
        <f t="shared" si="1"/>
        <v>0.8617951160601225</v>
      </c>
      <c r="F53" s="51">
        <f>[1]!AgePb76($E$53)</f>
        <v>5027.459904750759</v>
      </c>
      <c r="G53" s="10">
        <v>7</v>
      </c>
      <c r="H53" s="9">
        <v>37.805366</v>
      </c>
      <c r="I53" s="10">
        <v>20</v>
      </c>
      <c r="J53" s="9">
        <f t="shared" si="4"/>
        <v>0.9672828905276625</v>
      </c>
      <c r="K53" s="9"/>
      <c r="L53" s="15"/>
    </row>
    <row r="54" spans="1:12" ht="12.75">
      <c r="A54" s="9" t="s">
        <v>41</v>
      </c>
      <c r="B54" s="9">
        <v>17.879895</v>
      </c>
      <c r="C54" s="10">
        <v>11</v>
      </c>
      <c r="D54" s="9">
        <v>15.440502</v>
      </c>
      <c r="E54" s="9">
        <f t="shared" si="1"/>
        <v>0.8635678229654032</v>
      </c>
      <c r="F54" s="51">
        <f>[1]!AgePb76($E$54)</f>
        <v>5030.3727271646385</v>
      </c>
      <c r="G54" s="10">
        <v>11</v>
      </c>
      <c r="H54" s="9">
        <v>37.697083</v>
      </c>
      <c r="I54" s="10">
        <v>29</v>
      </c>
      <c r="J54" s="9">
        <f t="shared" si="4"/>
        <v>0.959034186972453</v>
      </c>
      <c r="K54" s="9"/>
      <c r="L54" s="15"/>
    </row>
    <row r="55" spans="1:12" ht="12.75">
      <c r="A55" s="8" t="s">
        <v>33</v>
      </c>
      <c r="B55" s="9">
        <v>17.884674</v>
      </c>
      <c r="C55" s="10">
        <v>8</v>
      </c>
      <c r="D55" s="9">
        <v>15.44823</v>
      </c>
      <c r="E55" s="9">
        <f t="shared" si="1"/>
        <v>0.8637691690662072</v>
      </c>
      <c r="F55" s="51">
        <f>[1]!AgePb76($E$55)</f>
        <v>5030.703167418836</v>
      </c>
      <c r="G55" s="10">
        <v>9</v>
      </c>
      <c r="H55" s="9">
        <v>37.719652</v>
      </c>
      <c r="I55" s="10">
        <v>25</v>
      </c>
      <c r="J55" s="9">
        <f t="shared" si="4"/>
        <v>0.9611309018784404</v>
      </c>
      <c r="K55" s="9"/>
      <c r="L55" s="14"/>
    </row>
    <row r="56" spans="1:12" ht="12.75">
      <c r="A56" s="8" t="s">
        <v>33</v>
      </c>
      <c r="B56" s="9">
        <v>17.89154</v>
      </c>
      <c r="C56" s="10">
        <v>32</v>
      </c>
      <c r="D56" s="9">
        <v>15.454626</v>
      </c>
      <c r="E56" s="9">
        <f t="shared" si="1"/>
        <v>0.8637951791740678</v>
      </c>
      <c r="F56" s="51">
        <f>[1]!AgePb76($E$56)</f>
        <v>5030.745848085885</v>
      </c>
      <c r="G56" s="10">
        <v>39</v>
      </c>
      <c r="H56" s="9">
        <v>37.726506</v>
      </c>
      <c r="I56" s="10">
        <v>125</v>
      </c>
      <c r="J56" s="9">
        <f t="shared" si="4"/>
        <v>0.961160590522473</v>
      </c>
      <c r="K56" s="9"/>
      <c r="L56" s="11"/>
    </row>
    <row r="57" spans="1:12" ht="12.75">
      <c r="A57" s="8" t="s">
        <v>110</v>
      </c>
      <c r="B57" s="9">
        <v>17.892209</v>
      </c>
      <c r="C57" s="10">
        <v>31</v>
      </c>
      <c r="D57" s="9">
        <v>15.454921</v>
      </c>
      <c r="E57" s="9">
        <f t="shared" si="1"/>
        <v>0.8637793689979811</v>
      </c>
      <c r="F57" s="51">
        <f>[1]!AgePb76($E$57)</f>
        <v>5030.719904916565</v>
      </c>
      <c r="G57" s="10">
        <v>39</v>
      </c>
      <c r="H57" s="9">
        <v>37.727885</v>
      </c>
      <c r="I57" s="10">
        <v>124</v>
      </c>
      <c r="J57" s="9">
        <f t="shared" si="4"/>
        <v>0.961246313453128</v>
      </c>
      <c r="K57" s="9"/>
      <c r="L57" s="11"/>
    </row>
    <row r="58" spans="1:12" ht="12">
      <c r="A58" s="8" t="s">
        <v>111</v>
      </c>
      <c r="B58" s="18">
        <f>AVERAGE(B56:B57)</f>
        <v>17.8918745</v>
      </c>
      <c r="D58" s="18">
        <f>AVERAGE(D56:D57)</f>
        <v>15.4547735</v>
      </c>
      <c r="E58" s="9">
        <f t="shared" si="1"/>
        <v>0.8637872739382338</v>
      </c>
      <c r="F58" s="52">
        <f>[1]!AgePb76($E$58)</f>
        <v>5030.73287632172</v>
      </c>
      <c r="H58" s="18">
        <f>AVERAGE(H56:H57)</f>
        <v>37.7271955</v>
      </c>
      <c r="J58" s="18">
        <f t="shared" si="4"/>
        <v>0.9612034536577716</v>
      </c>
      <c r="K58" s="18"/>
      <c r="L58" s="16"/>
    </row>
    <row r="59" spans="1:12" ht="12.75">
      <c r="A59" s="8" t="s">
        <v>34</v>
      </c>
      <c r="B59" s="9">
        <v>17.904155</v>
      </c>
      <c r="C59" s="10">
        <v>27</v>
      </c>
      <c r="D59" s="9">
        <v>15.436959</v>
      </c>
      <c r="E59" s="9">
        <f t="shared" si="1"/>
        <v>0.8621998078099748</v>
      </c>
      <c r="F59" s="51">
        <f>[1]!AgePb76($E$59)</f>
        <v>5028.125433714828</v>
      </c>
      <c r="G59" s="10">
        <v>24</v>
      </c>
      <c r="H59" s="9">
        <v>37.745654</v>
      </c>
      <c r="I59" s="10">
        <v>60</v>
      </c>
      <c r="J59" s="9">
        <f t="shared" si="4"/>
        <v>0.9619774459134022</v>
      </c>
      <c r="K59" s="9"/>
      <c r="L59" s="11"/>
    </row>
    <row r="60" spans="1:12" ht="12.75">
      <c r="A60" s="9" t="s">
        <v>42</v>
      </c>
      <c r="B60" s="9">
        <v>17.849897</v>
      </c>
      <c r="C60" s="10">
        <v>8</v>
      </c>
      <c r="D60" s="9">
        <v>15.43043</v>
      </c>
      <c r="E60" s="9">
        <f t="shared" si="1"/>
        <v>0.8644548481148099</v>
      </c>
      <c r="F60" s="51">
        <f>[1]!AgePb76($E$60)</f>
        <v>5031.827860295713</v>
      </c>
      <c r="G60" s="10">
        <v>8</v>
      </c>
      <c r="H60" s="9">
        <v>37.725774</v>
      </c>
      <c r="I60" s="10">
        <v>23</v>
      </c>
      <c r="J60" s="9">
        <f t="shared" si="4"/>
        <v>0.9657599402198005</v>
      </c>
      <c r="K60" s="9"/>
      <c r="L60" s="15"/>
    </row>
    <row r="61" spans="1:12" ht="12.75">
      <c r="A61" s="8" t="s">
        <v>43</v>
      </c>
      <c r="B61" s="9">
        <v>17.848531</v>
      </c>
      <c r="C61" s="10">
        <v>8</v>
      </c>
      <c r="D61" s="9">
        <v>15.428662</v>
      </c>
      <c r="E61" s="9">
        <f t="shared" si="1"/>
        <v>0.8644219515880606</v>
      </c>
      <c r="F61" s="51">
        <f>[1]!AgePb76($E$61)</f>
        <v>5031.773923022487</v>
      </c>
      <c r="G61" s="10">
        <v>8</v>
      </c>
      <c r="H61" s="9">
        <v>37.720021</v>
      </c>
      <c r="I61" s="10">
        <v>24</v>
      </c>
      <c r="J61" s="9">
        <f t="shared" si="4"/>
        <v>0.9652408805456283</v>
      </c>
      <c r="K61" s="9"/>
      <c r="L61" s="11"/>
    </row>
    <row r="62" spans="2:12" ht="12">
      <c r="B62" s="9"/>
      <c r="C62" s="10"/>
      <c r="D62" s="9"/>
      <c r="E62" s="9">
        <v>0</v>
      </c>
      <c r="F62" s="51"/>
      <c r="G62" s="10"/>
      <c r="H62" s="9"/>
      <c r="I62" s="10"/>
      <c r="J62" s="9"/>
      <c r="K62" s="9"/>
      <c r="L62" s="11"/>
    </row>
    <row r="63" spans="1:12" ht="15">
      <c r="A63" s="30" t="s">
        <v>92</v>
      </c>
      <c r="B63" s="8"/>
      <c r="E63" s="9">
        <v>0</v>
      </c>
      <c r="F63" s="51"/>
      <c r="L63" s="16"/>
    </row>
    <row r="64" spans="1:12" ht="12.75">
      <c r="A64" s="8" t="s">
        <v>44</v>
      </c>
      <c r="B64" s="9">
        <v>18.464319</v>
      </c>
      <c r="C64" s="10">
        <v>11</v>
      </c>
      <c r="D64" s="9">
        <v>15.480134</v>
      </c>
      <c r="E64" s="9">
        <f t="shared" si="1"/>
        <v>0.8383809876768269</v>
      </c>
      <c r="F64" s="51">
        <f>[1]!AgePb76($E$64)</f>
        <v>4988.378804654273</v>
      </c>
      <c r="G64" s="10">
        <v>10</v>
      </c>
      <c r="H64" s="9">
        <v>38.19348</v>
      </c>
      <c r="I64" s="10">
        <v>24</v>
      </c>
      <c r="J64" s="9">
        <f aca="true" t="shared" si="5" ref="J64:J72">(H64-29.475)/(B64-9.3066)</f>
        <v>0.9520362002808778</v>
      </c>
      <c r="K64" s="9"/>
      <c r="L64" s="11"/>
    </row>
    <row r="65" spans="1:12" ht="12.75">
      <c r="A65" s="8" t="s">
        <v>44</v>
      </c>
      <c r="B65" s="9">
        <v>18.464319</v>
      </c>
      <c r="C65" s="10">
        <v>11</v>
      </c>
      <c r="D65" s="9">
        <v>15.480134</v>
      </c>
      <c r="E65" s="9">
        <f t="shared" si="1"/>
        <v>0.8383809876768269</v>
      </c>
      <c r="F65" s="51">
        <f>[1]!AgePb76($E$65)</f>
        <v>4988.378804654273</v>
      </c>
      <c r="G65" s="10">
        <v>10</v>
      </c>
      <c r="H65" s="9">
        <v>38.19348</v>
      </c>
      <c r="I65" s="10">
        <v>24</v>
      </c>
      <c r="J65" s="9">
        <f t="shared" si="5"/>
        <v>0.9520362002808778</v>
      </c>
      <c r="K65" s="9"/>
      <c r="L65" s="11"/>
    </row>
    <row r="66" spans="1:12" ht="12.75">
      <c r="A66" s="8" t="s">
        <v>45</v>
      </c>
      <c r="B66" s="9">
        <v>18.430776</v>
      </c>
      <c r="C66" s="10">
        <v>15</v>
      </c>
      <c r="D66" s="9">
        <v>15.475836</v>
      </c>
      <c r="E66" s="9">
        <f t="shared" si="1"/>
        <v>0.8396735981165415</v>
      </c>
      <c r="F66" s="51">
        <f>[1]!AgePb76($E$66)</f>
        <v>4990.566405365639</v>
      </c>
      <c r="G66" s="10">
        <v>15</v>
      </c>
      <c r="H66" s="9">
        <v>38.189138</v>
      </c>
      <c r="I66" s="10">
        <v>102</v>
      </c>
      <c r="J66" s="9">
        <f t="shared" si="5"/>
        <v>0.9550602706480011</v>
      </c>
      <c r="K66" s="9"/>
      <c r="L66" s="11"/>
    </row>
    <row r="67" spans="1:12" ht="12.75">
      <c r="A67" s="8" t="s">
        <v>46</v>
      </c>
      <c r="B67" s="9">
        <v>18.436635</v>
      </c>
      <c r="C67" s="10">
        <v>27</v>
      </c>
      <c r="D67" s="9">
        <v>15.483204</v>
      </c>
      <c r="E67" s="9">
        <f t="shared" si="1"/>
        <v>0.839806396340764</v>
      </c>
      <c r="F67" s="51">
        <f>[1]!AgePb76($E$67)</f>
        <v>4990.790949016819</v>
      </c>
      <c r="G67" s="10">
        <v>32</v>
      </c>
      <c r="H67" s="9">
        <v>38.213338</v>
      </c>
      <c r="I67" s="10">
        <v>102</v>
      </c>
      <c r="J67" s="9">
        <f t="shared" si="5"/>
        <v>0.9570979738850945</v>
      </c>
      <c r="K67" s="9"/>
      <c r="L67" s="11"/>
    </row>
    <row r="68" spans="1:12" ht="12.75">
      <c r="A68" s="8" t="s">
        <v>47</v>
      </c>
      <c r="B68" s="9">
        <v>18.383552</v>
      </c>
      <c r="C68" s="10">
        <v>14</v>
      </c>
      <c r="D68" s="9">
        <v>15.474973</v>
      </c>
      <c r="E68" s="9">
        <f aca="true" t="shared" si="6" ref="E68:E116">(D68/B68)</f>
        <v>0.8417836226644339</v>
      </c>
      <c r="F68" s="51">
        <f>[1]!AgePb76($E$68)</f>
        <v>4994.129713482824</v>
      </c>
      <c r="G68" s="10">
        <v>13</v>
      </c>
      <c r="H68" s="9">
        <v>38.135717</v>
      </c>
      <c r="I68" s="10">
        <v>46</v>
      </c>
      <c r="J68" s="9">
        <f t="shared" si="5"/>
        <v>0.9541437478131422</v>
      </c>
      <c r="K68" s="9"/>
      <c r="L68" s="11"/>
    </row>
    <row r="69" spans="1:12" ht="12.75">
      <c r="A69" s="8" t="s">
        <v>48</v>
      </c>
      <c r="B69" s="9">
        <v>18.281097</v>
      </c>
      <c r="C69" s="10">
        <v>18</v>
      </c>
      <c r="D69" s="9">
        <v>15.460576</v>
      </c>
      <c r="E69" s="9">
        <f t="shared" si="6"/>
        <v>0.8457137993414728</v>
      </c>
      <c r="F69" s="51">
        <f>[1]!AgePb76($E$69)</f>
        <v>5000.741581050655</v>
      </c>
      <c r="G69" s="10">
        <v>17</v>
      </c>
      <c r="H69" s="9">
        <v>38.061451</v>
      </c>
      <c r="I69" s="10">
        <v>80</v>
      </c>
      <c r="J69" s="9">
        <f t="shared" si="5"/>
        <v>0.9567612535833482</v>
      </c>
      <c r="K69" s="9"/>
      <c r="L69" s="11"/>
    </row>
    <row r="70" spans="1:12" ht="12.75">
      <c r="A70" s="8" t="s">
        <v>49</v>
      </c>
      <c r="B70" s="9">
        <v>18.343763</v>
      </c>
      <c r="C70" s="10">
        <v>10</v>
      </c>
      <c r="D70" s="9">
        <v>15.467442</v>
      </c>
      <c r="E70" s="9">
        <f t="shared" si="6"/>
        <v>0.8431989663189609</v>
      </c>
      <c r="F70" s="51">
        <f>[1]!AgePb76($E$70)</f>
        <v>4996.514564682277</v>
      </c>
      <c r="G70" s="10">
        <v>11</v>
      </c>
      <c r="H70" s="9">
        <v>38.14848</v>
      </c>
      <c r="I70" s="10">
        <v>115</v>
      </c>
      <c r="J70" s="9">
        <f t="shared" si="5"/>
        <v>0.9597569502730003</v>
      </c>
      <c r="K70" s="9"/>
      <c r="L70" s="11"/>
    </row>
    <row r="71" spans="1:12" ht="12.75">
      <c r="A71" s="8" t="s">
        <v>50</v>
      </c>
      <c r="B71" s="9">
        <v>18.169703</v>
      </c>
      <c r="C71" s="10">
        <v>9</v>
      </c>
      <c r="D71" s="9">
        <v>15.443168</v>
      </c>
      <c r="E71" s="9">
        <f t="shared" si="6"/>
        <v>0.8499405851598125</v>
      </c>
      <c r="F71" s="51">
        <f>[1]!AgePb76($E$71)</f>
        <v>5007.816116149822</v>
      </c>
      <c r="G71" s="10">
        <v>10</v>
      </c>
      <c r="H71" s="9">
        <v>37.947027</v>
      </c>
      <c r="I71" s="10">
        <v>50</v>
      </c>
      <c r="J71" s="9">
        <f t="shared" si="5"/>
        <v>0.9558759499917804</v>
      </c>
      <c r="K71" s="9"/>
      <c r="L71" s="11"/>
    </row>
    <row r="72" spans="1:12" ht="12.75">
      <c r="A72" s="8" t="s">
        <v>51</v>
      </c>
      <c r="B72" s="9">
        <v>18.344601</v>
      </c>
      <c r="C72" s="10">
        <v>9</v>
      </c>
      <c r="D72" s="9">
        <v>15.469469</v>
      </c>
      <c r="E72" s="9">
        <f t="shared" si="6"/>
        <v>0.843270943859722</v>
      </c>
      <c r="F72" s="51">
        <f>[1]!AgePb76($E$72)</f>
        <v>4996.635733036341</v>
      </c>
      <c r="G72" s="10">
        <v>9</v>
      </c>
      <c r="H72" s="9">
        <v>38.155538</v>
      </c>
      <c r="I72" s="10">
        <v>50</v>
      </c>
      <c r="J72" s="9">
        <f t="shared" si="5"/>
        <v>0.9604488868722184</v>
      </c>
      <c r="K72" s="9"/>
      <c r="L72" s="11"/>
    </row>
    <row r="73" spans="2:12" ht="12">
      <c r="B73" s="9"/>
      <c r="C73" s="10"/>
      <c r="D73" s="9"/>
      <c r="E73" s="9">
        <v>0</v>
      </c>
      <c r="F73" s="51"/>
      <c r="G73" s="10"/>
      <c r="H73" s="9"/>
      <c r="I73" s="10"/>
      <c r="J73" s="9"/>
      <c r="K73" s="9"/>
      <c r="L73" s="11"/>
    </row>
    <row r="74" spans="1:12" ht="15">
      <c r="A74" s="30" t="s">
        <v>56</v>
      </c>
      <c r="B74" s="9"/>
      <c r="C74" s="10"/>
      <c r="D74" s="9"/>
      <c r="E74" s="9">
        <v>0</v>
      </c>
      <c r="F74" s="51"/>
      <c r="G74" s="9"/>
      <c r="H74" s="9"/>
      <c r="I74" s="9"/>
      <c r="J74" s="9"/>
      <c r="K74" s="9"/>
      <c r="L74" s="11"/>
    </row>
    <row r="75" spans="1:16" ht="12.75">
      <c r="A75" s="6" t="s">
        <v>94</v>
      </c>
      <c r="B75" s="9">
        <v>18.599258</v>
      </c>
      <c r="C75" s="10">
        <v>11</v>
      </c>
      <c r="D75" s="9">
        <v>15.48988</v>
      </c>
      <c r="E75" s="9">
        <f t="shared" si="6"/>
        <v>0.832822470659851</v>
      </c>
      <c r="F75" s="51">
        <f>[1]!AgePb76($E$75)</f>
        <v>4978.9306077813735</v>
      </c>
      <c r="G75" s="10">
        <v>11</v>
      </c>
      <c r="H75" s="9">
        <v>38.244463</v>
      </c>
      <c r="I75" s="10">
        <v>33</v>
      </c>
      <c r="J75" s="9">
        <f aca="true" t="shared" si="7" ref="J75:J87">(H75-29.475)/(B75-9.3066)</f>
        <v>0.9436980248277729</v>
      </c>
      <c r="K75" s="35">
        <v>0.703583</v>
      </c>
      <c r="L75" s="38">
        <v>0.5129589999999999</v>
      </c>
      <c r="M75" s="37">
        <v>6.261728549188383</v>
      </c>
      <c r="P75" s="38"/>
    </row>
    <row r="76" spans="1:16" ht="12.75">
      <c r="A76" s="6" t="s">
        <v>95</v>
      </c>
      <c r="B76" s="9">
        <v>18.458207</v>
      </c>
      <c r="C76" s="10">
        <v>14</v>
      </c>
      <c r="D76" s="9">
        <v>15.47898</v>
      </c>
      <c r="E76" s="9">
        <f t="shared" si="6"/>
        <v>0.8385960781564535</v>
      </c>
      <c r="F76" s="51">
        <f>[1]!AgePb76($E$76)</f>
        <v>4988.743070026456</v>
      </c>
      <c r="G76" s="10">
        <v>14</v>
      </c>
      <c r="H76" s="9">
        <v>38.113025</v>
      </c>
      <c r="I76" s="10">
        <v>40</v>
      </c>
      <c r="J76" s="9">
        <f t="shared" si="7"/>
        <v>0.9438806758201043</v>
      </c>
      <c r="K76" s="36">
        <v>0.703556</v>
      </c>
      <c r="L76" s="38">
        <v>0.512995</v>
      </c>
      <c r="M76" s="37">
        <v>6.963978479939126</v>
      </c>
      <c r="P76" s="38"/>
    </row>
    <row r="77" spans="1:16" ht="12.75">
      <c r="A77" s="8" t="s">
        <v>76</v>
      </c>
      <c r="B77" s="9">
        <v>18.32424</v>
      </c>
      <c r="C77" s="10">
        <v>9</v>
      </c>
      <c r="D77" s="9">
        <v>15.471156</v>
      </c>
      <c r="E77" s="9">
        <f t="shared" si="6"/>
        <v>0.8443000091681838</v>
      </c>
      <c r="F77" s="51">
        <f>[1]!AgePb76($E$77)</f>
        <v>4998.366880620539</v>
      </c>
      <c r="G77" s="10">
        <v>9</v>
      </c>
      <c r="H77" s="9">
        <v>38.004089</v>
      </c>
      <c r="I77" s="10">
        <v>28</v>
      </c>
      <c r="J77" s="9">
        <f t="shared" si="7"/>
        <v>0.945822742979316</v>
      </c>
      <c r="K77" s="34">
        <v>0.703583</v>
      </c>
      <c r="L77" s="38">
        <v>0.5129589999999999</v>
      </c>
      <c r="M77" s="37">
        <v>6.261728549188383</v>
      </c>
      <c r="P77" s="38"/>
    </row>
    <row r="78" spans="1:16" ht="12.75">
      <c r="A78" s="8" t="s">
        <v>77</v>
      </c>
      <c r="B78" s="9">
        <v>18.436241</v>
      </c>
      <c r="C78" s="10">
        <v>6</v>
      </c>
      <c r="D78" s="9">
        <v>15.473626</v>
      </c>
      <c r="E78" s="9">
        <f t="shared" si="6"/>
        <v>0.8393048235809024</v>
      </c>
      <c r="F78" s="51">
        <f>[1]!AgePb76($E$78)</f>
        <v>4989.942660091856</v>
      </c>
      <c r="G78" s="10">
        <v>7</v>
      </c>
      <c r="H78" s="9">
        <v>38.095916</v>
      </c>
      <c r="I78" s="10">
        <v>21</v>
      </c>
      <c r="J78" s="9">
        <f t="shared" si="7"/>
        <v>0.9442776556055164</v>
      </c>
      <c r="K78" s="34">
        <v>0.703556</v>
      </c>
      <c r="L78" s="38">
        <v>0.512995</v>
      </c>
      <c r="M78" s="37">
        <v>6.963978479939126</v>
      </c>
      <c r="P78" s="38"/>
    </row>
    <row r="79" spans="1:16" ht="12.75">
      <c r="A79" s="8" t="s">
        <v>78</v>
      </c>
      <c r="B79" s="9">
        <v>18.442472</v>
      </c>
      <c r="C79" s="10">
        <v>7</v>
      </c>
      <c r="D79" s="9">
        <v>15.477205</v>
      </c>
      <c r="E79" s="9">
        <f t="shared" si="6"/>
        <v>0.8392153177730187</v>
      </c>
      <c r="F79" s="51">
        <f>[1]!AgePb76($E$79)</f>
        <v>4989.791226048761</v>
      </c>
      <c r="G79" s="10">
        <v>8</v>
      </c>
      <c r="H79" s="9">
        <v>38.098482</v>
      </c>
      <c r="I79" s="10">
        <v>25</v>
      </c>
      <c r="J79" s="9">
        <f t="shared" si="7"/>
        <v>0.9439144944237393</v>
      </c>
      <c r="K79" s="34">
        <v>0.703661</v>
      </c>
      <c r="L79" s="38">
        <v>0.512964</v>
      </c>
      <c r="M79" s="37">
        <v>6.3592632617925915</v>
      </c>
      <c r="P79" s="38"/>
    </row>
    <row r="80" spans="1:16" ht="12.75">
      <c r="A80" s="8" t="s">
        <v>78</v>
      </c>
      <c r="B80" s="9">
        <v>18.443465</v>
      </c>
      <c r="C80" s="10">
        <v>7</v>
      </c>
      <c r="D80" s="9">
        <v>15.478452</v>
      </c>
      <c r="E80" s="9">
        <f t="shared" si="6"/>
        <v>0.8392377462694781</v>
      </c>
      <c r="F80" s="51">
        <f>[1]!AgePb76($E$80)</f>
        <v>4989.829174224328</v>
      </c>
      <c r="G80" s="10">
        <v>7</v>
      </c>
      <c r="H80" s="9">
        <v>38.10257</v>
      </c>
      <c r="I80" s="10">
        <v>23</v>
      </c>
      <c r="J80" s="9">
        <f t="shared" si="7"/>
        <v>0.9442593274607864</v>
      </c>
      <c r="K80" s="34">
        <v>0.703622</v>
      </c>
      <c r="L80" s="38">
        <v>0.512967</v>
      </c>
      <c r="M80" s="37">
        <v>6.417784089356449</v>
      </c>
      <c r="P80" s="38"/>
    </row>
    <row r="81" spans="1:16" ht="12.75">
      <c r="A81" s="8" t="s">
        <v>79</v>
      </c>
      <c r="B81" s="9">
        <v>18.438955</v>
      </c>
      <c r="C81" s="10">
        <v>13</v>
      </c>
      <c r="D81" s="9">
        <v>15.476412</v>
      </c>
      <c r="E81" s="9">
        <f t="shared" si="6"/>
        <v>0.8393323808209304</v>
      </c>
      <c r="F81" s="51">
        <f>[1]!AgePb76($E$81)</f>
        <v>4989.989280475119</v>
      </c>
      <c r="G81" s="10">
        <v>13</v>
      </c>
      <c r="H81" s="9">
        <v>38.104112</v>
      </c>
      <c r="I81" s="10">
        <v>35</v>
      </c>
      <c r="J81" s="9">
        <f t="shared" si="7"/>
        <v>0.9448944987355397</v>
      </c>
      <c r="K81" s="34">
        <v>0.70361</v>
      </c>
      <c r="L81" s="38">
        <v>0.512969</v>
      </c>
      <c r="M81" s="37">
        <v>6.45679797439902</v>
      </c>
      <c r="P81" s="38"/>
    </row>
    <row r="82" spans="1:16" ht="12.75">
      <c r="A82" s="8" t="s">
        <v>80</v>
      </c>
      <c r="B82" s="9">
        <v>18.484992</v>
      </c>
      <c r="C82" s="10">
        <v>9</v>
      </c>
      <c r="D82" s="9">
        <v>15.48024</v>
      </c>
      <c r="E82" s="9">
        <f t="shared" si="6"/>
        <v>0.8374491046574433</v>
      </c>
      <c r="F82" s="51">
        <f>[1]!AgePb76($E$82)</f>
        <v>4986.799471099181</v>
      </c>
      <c r="G82" s="10">
        <v>9</v>
      </c>
      <c r="H82" s="9">
        <v>38.153328</v>
      </c>
      <c r="I82" s="10">
        <v>26</v>
      </c>
      <c r="J82" s="9">
        <f t="shared" si="7"/>
        <v>0.9455172540026621</v>
      </c>
      <c r="K82" s="34">
        <v>0.70361</v>
      </c>
      <c r="L82" s="38">
        <v>0.512969</v>
      </c>
      <c r="M82" s="37">
        <v>6.45679797439902</v>
      </c>
      <c r="P82" s="38"/>
    </row>
    <row r="83" spans="1:16" ht="12.75">
      <c r="A83" s="8" t="s">
        <v>89</v>
      </c>
      <c r="B83" s="9">
        <v>18.506447</v>
      </c>
      <c r="C83" s="10">
        <v>8</v>
      </c>
      <c r="D83" s="9">
        <v>15.479536</v>
      </c>
      <c r="E83" s="9">
        <f t="shared" si="6"/>
        <v>0.836440187573552</v>
      </c>
      <c r="F83" s="51">
        <f>[1]!AgePb76($E$83)</f>
        <v>4985.087475343764</v>
      </c>
      <c r="G83" s="10">
        <v>8</v>
      </c>
      <c r="H83" s="9">
        <v>38.141842</v>
      </c>
      <c r="I83" s="10">
        <v>24</v>
      </c>
      <c r="J83" s="9">
        <f t="shared" si="7"/>
        <v>0.9420637104073571</v>
      </c>
      <c r="K83" s="34">
        <v>0.703592</v>
      </c>
      <c r="L83" s="38">
        <v>0.512985</v>
      </c>
      <c r="M83" s="37">
        <v>6.76890905473293</v>
      </c>
      <c r="P83" s="38"/>
    </row>
    <row r="84" spans="1:16" ht="12.75">
      <c r="A84" s="8" t="s">
        <v>81</v>
      </c>
      <c r="B84" s="9">
        <v>18.551439</v>
      </c>
      <c r="C84" s="10">
        <v>11</v>
      </c>
      <c r="D84" s="9">
        <v>15.48761</v>
      </c>
      <c r="E84" s="9">
        <f t="shared" si="6"/>
        <v>0.8348468277851654</v>
      </c>
      <c r="F84" s="51">
        <f>[1]!AgePb76($E$84)</f>
        <v>4982.379285290062</v>
      </c>
      <c r="G84" s="10">
        <v>11</v>
      </c>
      <c r="H84" s="9">
        <v>38.151049</v>
      </c>
      <c r="I84" s="10">
        <v>33</v>
      </c>
      <c r="J84" s="9">
        <f t="shared" si="7"/>
        <v>0.9384748614875824</v>
      </c>
      <c r="K84" s="34">
        <v>0.7036049999999999</v>
      </c>
      <c r="L84" s="38">
        <v>0.512979</v>
      </c>
      <c r="M84" s="37">
        <v>6.651867399605216</v>
      </c>
      <c r="P84" s="38"/>
    </row>
    <row r="85" spans="1:10" ht="12">
      <c r="A85" s="8" t="s">
        <v>82</v>
      </c>
      <c r="B85" s="9">
        <v>18.501843</v>
      </c>
      <c r="C85" s="10">
        <v>10</v>
      </c>
      <c r="D85" s="9">
        <v>15.482971</v>
      </c>
      <c r="E85" s="9">
        <f t="shared" si="6"/>
        <v>0.836833984592778</v>
      </c>
      <c r="F85" s="51">
        <f>[1]!AgePb76($E$85)</f>
        <v>4985.755956540076</v>
      </c>
      <c r="G85" s="10">
        <v>10</v>
      </c>
      <c r="H85" s="9">
        <v>38.135635</v>
      </c>
      <c r="I85" s="10">
        <v>31</v>
      </c>
      <c r="J85" s="9">
        <f t="shared" si="7"/>
        <v>0.9418603728036331</v>
      </c>
    </row>
    <row r="86" spans="1:12" ht="12.75">
      <c r="A86" s="8" t="s">
        <v>83</v>
      </c>
      <c r="B86" s="9">
        <v>18.510303</v>
      </c>
      <c r="C86" s="10">
        <v>15</v>
      </c>
      <c r="D86" s="9">
        <v>15.486419</v>
      </c>
      <c r="E86" s="9">
        <f t="shared" si="6"/>
        <v>0.8366377903160201</v>
      </c>
      <c r="F86" s="51">
        <f>[1]!AgePb76($E$86)</f>
        <v>4985.42295318841</v>
      </c>
      <c r="G86" s="10">
        <v>15</v>
      </c>
      <c r="H86" s="9">
        <v>38.142258</v>
      </c>
      <c r="I86" s="10">
        <v>42</v>
      </c>
      <c r="J86" s="9">
        <f t="shared" si="7"/>
        <v>0.9417142208956543</v>
      </c>
      <c r="K86" s="35"/>
      <c r="L86" s="7"/>
    </row>
    <row r="87" spans="1:12" ht="12.75">
      <c r="A87" s="8" t="s">
        <v>84</v>
      </c>
      <c r="B87" s="9">
        <v>18.502165</v>
      </c>
      <c r="C87" s="10">
        <v>7</v>
      </c>
      <c r="D87" s="9">
        <v>15.48355</v>
      </c>
      <c r="E87" s="9">
        <f t="shared" si="6"/>
        <v>0.8368507144974655</v>
      </c>
      <c r="F87" s="51">
        <f>[1]!AgePb76($E$87)</f>
        <v>4985.784348607859</v>
      </c>
      <c r="G87" s="10">
        <v>7</v>
      </c>
      <c r="H87" s="9">
        <v>38.136417</v>
      </c>
      <c r="I87" s="10">
        <v>22</v>
      </c>
      <c r="J87" s="9">
        <f t="shared" si="7"/>
        <v>0.9419124327868922</v>
      </c>
      <c r="K87" s="35"/>
      <c r="L87" s="11"/>
    </row>
    <row r="88" spans="1:12" ht="12.75">
      <c r="A88" s="8" t="s">
        <v>85</v>
      </c>
      <c r="B88" s="9">
        <v>18.603316</v>
      </c>
      <c r="C88" s="10">
        <v>7</v>
      </c>
      <c r="D88" s="9">
        <v>15.487284</v>
      </c>
      <c r="E88" s="9">
        <f t="shared" si="6"/>
        <v>0.8325012594528847</v>
      </c>
      <c r="F88" s="51">
        <f>[1]!AgePb76($E$88)</f>
        <v>4978.382576290874</v>
      </c>
      <c r="G88" s="10">
        <v>7</v>
      </c>
      <c r="H88" s="9">
        <v>38.185784</v>
      </c>
      <c r="I88" s="10">
        <v>22</v>
      </c>
      <c r="J88" s="9">
        <f>(H88-29.475)/(B88-9.3066)</f>
        <v>0.9369743036143082</v>
      </c>
      <c r="K88" s="35"/>
      <c r="L88" s="16"/>
    </row>
    <row r="89" spans="1:12" ht="12.75">
      <c r="A89" s="8" t="s">
        <v>86</v>
      </c>
      <c r="B89" s="9">
        <v>18.41973</v>
      </c>
      <c r="C89" s="10">
        <v>7</v>
      </c>
      <c r="D89" s="9">
        <v>15.475143</v>
      </c>
      <c r="E89" s="9">
        <f t="shared" si="6"/>
        <v>0.8401395134456368</v>
      </c>
      <c r="F89" s="51">
        <f>[1]!AgePb76($E$89)</f>
        <v>4991.354038561397</v>
      </c>
      <c r="G89" s="10">
        <v>8</v>
      </c>
      <c r="H89" s="9">
        <v>38.065678</v>
      </c>
      <c r="I89" s="10">
        <v>24</v>
      </c>
      <c r="J89" s="9">
        <f>(H89-29.475)/(B89-9.3066)</f>
        <v>0.9426704107150886</v>
      </c>
      <c r="K89" s="35"/>
      <c r="L89" s="16"/>
    </row>
    <row r="90" spans="1:12" ht="12.75">
      <c r="A90" s="8" t="s">
        <v>87</v>
      </c>
      <c r="B90" s="9">
        <v>18.460177</v>
      </c>
      <c r="C90" s="31">
        <v>7</v>
      </c>
      <c r="D90" s="9">
        <v>15.47806</v>
      </c>
      <c r="E90" s="9">
        <f t="shared" si="6"/>
        <v>0.8384567493583619</v>
      </c>
      <c r="F90" s="51">
        <f>[1]!AgePb76($E$90)</f>
        <v>4988.507121785969</v>
      </c>
      <c r="G90" s="10">
        <v>7</v>
      </c>
      <c r="H90" s="9">
        <v>38.097028</v>
      </c>
      <c r="I90" s="10">
        <v>22</v>
      </c>
      <c r="J90" s="9">
        <f>(H90-29.475)/(B90-9.3066)</f>
        <v>0.9419299143930289</v>
      </c>
      <c r="K90" s="18"/>
      <c r="L90" s="17"/>
    </row>
    <row r="91" spans="1:12" ht="12.75">
      <c r="A91" s="8" t="s">
        <v>88</v>
      </c>
      <c r="B91" s="9">
        <v>18.685163</v>
      </c>
      <c r="C91" s="10">
        <v>6</v>
      </c>
      <c r="D91" s="9">
        <v>15.488623</v>
      </c>
      <c r="E91" s="9">
        <f t="shared" si="6"/>
        <v>0.82892629836839</v>
      </c>
      <c r="F91" s="51">
        <f>[1]!AgePb76($E$91)</f>
        <v>4972.267976852894</v>
      </c>
      <c r="G91" s="10">
        <v>6</v>
      </c>
      <c r="H91" s="9">
        <v>38.260038</v>
      </c>
      <c r="I91" s="10">
        <v>20</v>
      </c>
      <c r="J91" s="9">
        <f>(H91-29.475)/(B91-9.3066)</f>
        <v>0.9367147184488711</v>
      </c>
      <c r="K91" s="9"/>
      <c r="L91" s="16"/>
    </row>
    <row r="92" spans="2:12" ht="12">
      <c r="B92" s="9"/>
      <c r="C92" s="10"/>
      <c r="D92" s="9"/>
      <c r="E92" s="9">
        <v>0</v>
      </c>
      <c r="F92" s="51"/>
      <c r="G92" s="10"/>
      <c r="H92" s="9"/>
      <c r="I92" s="10"/>
      <c r="J92" s="9"/>
      <c r="K92" s="9"/>
      <c r="L92" s="16"/>
    </row>
    <row r="93" spans="1:12" ht="15">
      <c r="A93" s="44" t="s">
        <v>57</v>
      </c>
      <c r="B93" s="9"/>
      <c r="C93" s="9"/>
      <c r="D93" s="9"/>
      <c r="E93" s="9">
        <v>0</v>
      </c>
      <c r="F93" s="51"/>
      <c r="G93" s="9"/>
      <c r="H93" s="9"/>
      <c r="I93" s="10"/>
      <c r="J93" s="9"/>
      <c r="K93" s="9"/>
      <c r="L93" s="7"/>
    </row>
    <row r="94" spans="1:12" ht="12.75">
      <c r="A94" s="29" t="s">
        <v>0</v>
      </c>
      <c r="B94" s="9">
        <v>17.844009</v>
      </c>
      <c r="C94" s="10">
        <v>8</v>
      </c>
      <c r="D94" s="9">
        <v>15.440714</v>
      </c>
      <c r="E94" s="9">
        <f t="shared" si="6"/>
        <v>0.8653164207662078</v>
      </c>
      <c r="F94" s="51">
        <f>[1]!AgePb76($E$94)</f>
        <v>5033.239722902207</v>
      </c>
      <c r="G94" s="10">
        <v>9</v>
      </c>
      <c r="H94" s="9">
        <v>37.773578</v>
      </c>
      <c r="I94" s="10">
        <v>28</v>
      </c>
      <c r="J94" s="9">
        <f aca="true" t="shared" si="8" ref="J94:J108">(H94-29.475)/(B94-9.3066)</f>
        <v>0.9720253533595495</v>
      </c>
      <c r="K94" s="9"/>
      <c r="L94" s="11"/>
    </row>
    <row r="95" spans="1:14" ht="12">
      <c r="A95" s="29" t="s">
        <v>62</v>
      </c>
      <c r="B95" s="9">
        <v>17.809787</v>
      </c>
      <c r="C95" s="10">
        <v>6</v>
      </c>
      <c r="D95" s="9">
        <v>15.427024</v>
      </c>
      <c r="E95" s="9">
        <f t="shared" si="6"/>
        <v>0.8662104718040704</v>
      </c>
      <c r="F95" s="51">
        <f>[1]!AgePb76($E$95)</f>
        <v>5034.703231232296</v>
      </c>
      <c r="G95" s="10">
        <v>8</v>
      </c>
      <c r="H95" s="9">
        <v>37.801294</v>
      </c>
      <c r="I95" s="10">
        <v>25</v>
      </c>
      <c r="J95" s="9">
        <f>(H95-29.475)/(B95-9.3066)</f>
        <v>0.9791968587777732</v>
      </c>
      <c r="K95" s="9"/>
      <c r="N95" s="11"/>
    </row>
    <row r="96" spans="1:14" ht="12">
      <c r="A96" s="29" t="s">
        <v>63</v>
      </c>
      <c r="B96" s="9">
        <v>17.81042</v>
      </c>
      <c r="C96" s="10">
        <v>8</v>
      </c>
      <c r="D96" s="9">
        <v>15.427882</v>
      </c>
      <c r="E96" s="9">
        <f t="shared" si="6"/>
        <v>0.8662278598707948</v>
      </c>
      <c r="F96" s="51">
        <f>[1]!AgePb76($E$96)</f>
        <v>5034.731678565135</v>
      </c>
      <c r="G96" s="10">
        <v>8</v>
      </c>
      <c r="H96" s="9">
        <v>37.802745</v>
      </c>
      <c r="I96" s="10">
        <v>26</v>
      </c>
      <c r="J96" s="9">
        <f>(H96-29.475)/(B96-9.3066)</f>
        <v>0.9792945993682838</v>
      </c>
      <c r="K96" s="9"/>
      <c r="N96" s="11"/>
    </row>
    <row r="97" spans="1:14" ht="12">
      <c r="A97" s="29" t="s">
        <v>59</v>
      </c>
      <c r="B97" s="9">
        <v>17.870189</v>
      </c>
      <c r="C97" s="10">
        <v>6</v>
      </c>
      <c r="D97" s="9">
        <v>15.439574</v>
      </c>
      <c r="E97" s="9">
        <f t="shared" si="6"/>
        <v>0.8639849304335842</v>
      </c>
      <c r="F97" s="51">
        <f>[1]!AgePb76($E$97)</f>
        <v>5031.057174622095</v>
      </c>
      <c r="G97" s="10">
        <v>6</v>
      </c>
      <c r="H97" s="9">
        <v>37.798895</v>
      </c>
      <c r="I97" s="10">
        <v>19</v>
      </c>
      <c r="J97" s="9">
        <f>(H97-29.475)/(B97-9.3066)</f>
        <v>0.9720100999709351</v>
      </c>
      <c r="K97" s="9"/>
      <c r="N97" s="11"/>
    </row>
    <row r="98" spans="1:14" ht="12">
      <c r="A98" s="29" t="s">
        <v>60</v>
      </c>
      <c r="B98" s="9">
        <v>17.86347</v>
      </c>
      <c r="C98" s="10">
        <v>5</v>
      </c>
      <c r="D98" s="9">
        <v>15.439751</v>
      </c>
      <c r="E98" s="9">
        <f t="shared" si="6"/>
        <v>0.8643198102048482</v>
      </c>
      <c r="F98" s="51">
        <f>[1]!AgePb76($E$98)</f>
        <v>5031.606437726549</v>
      </c>
      <c r="G98" s="10">
        <v>6</v>
      </c>
      <c r="H98" s="9">
        <v>37.821736</v>
      </c>
      <c r="I98" s="10">
        <v>20</v>
      </c>
      <c r="J98" s="9">
        <f>(H98-29.475)/(B98-9.3066)</f>
        <v>0.9754426560179131</v>
      </c>
      <c r="K98" s="9"/>
      <c r="N98" s="11"/>
    </row>
    <row r="99" spans="1:14" ht="12">
      <c r="A99" s="29" t="s">
        <v>61</v>
      </c>
      <c r="B99" s="9">
        <v>17.839375</v>
      </c>
      <c r="C99" s="10">
        <v>6</v>
      </c>
      <c r="D99" s="9">
        <v>15.438853</v>
      </c>
      <c r="E99" s="9">
        <f t="shared" si="6"/>
        <v>0.8654368776933048</v>
      </c>
      <c r="F99" s="51">
        <f>[1]!AgePb76($E$99)</f>
        <v>5033.43699725518</v>
      </c>
      <c r="G99" s="10">
        <v>7</v>
      </c>
      <c r="H99" s="9">
        <v>37.742537</v>
      </c>
      <c r="I99" s="10">
        <v>21</v>
      </c>
      <c r="J99" s="9">
        <f>(H99-29.475)/(B99-9.3066)</f>
        <v>0.9689153880185516</v>
      </c>
      <c r="K99" s="9"/>
      <c r="N99" s="11"/>
    </row>
    <row r="100" spans="1:14" ht="12">
      <c r="A100" s="29" t="s">
        <v>58</v>
      </c>
      <c r="B100" s="9">
        <v>17.884052</v>
      </c>
      <c r="C100" s="10">
        <v>6</v>
      </c>
      <c r="D100" s="9">
        <v>15.439704</v>
      </c>
      <c r="E100" s="9">
        <f t="shared" si="6"/>
        <v>0.8633224730055583</v>
      </c>
      <c r="F100" s="51">
        <f>[1]!AgePb76($E$100)</f>
        <v>5029.969959168693</v>
      </c>
      <c r="G100" s="10">
        <v>7</v>
      </c>
      <c r="H100" s="9">
        <v>37.820998</v>
      </c>
      <c r="I100" s="10">
        <v>22</v>
      </c>
      <c r="J100" s="9">
        <f t="shared" si="8"/>
        <v>0.9730159958924866</v>
      </c>
      <c r="K100" s="9"/>
      <c r="N100" s="11"/>
    </row>
    <row r="101" spans="1:12" ht="12.75">
      <c r="A101" s="29" t="s">
        <v>90</v>
      </c>
      <c r="B101" s="9">
        <v>17.890945</v>
      </c>
      <c r="C101" s="10">
        <v>7</v>
      </c>
      <c r="D101" s="9">
        <v>15.439854</v>
      </c>
      <c r="E101" s="9">
        <f t="shared" si="6"/>
        <v>0.8629982373765054</v>
      </c>
      <c r="F101" s="51">
        <f>[1]!AgePb76($E$101)</f>
        <v>5029.437505543018</v>
      </c>
      <c r="G101" s="10">
        <v>8</v>
      </c>
      <c r="H101" s="9">
        <v>37.816347</v>
      </c>
      <c r="I101" s="10">
        <v>24</v>
      </c>
      <c r="J101" s="9">
        <f t="shared" si="8"/>
        <v>0.9716928897894948</v>
      </c>
      <c r="K101" s="9"/>
      <c r="L101" s="16"/>
    </row>
    <row r="102" spans="1:12" ht="12.75">
      <c r="A102" s="29" t="s">
        <v>64</v>
      </c>
      <c r="B102" s="9">
        <v>17.895349</v>
      </c>
      <c r="C102" s="10">
        <v>7</v>
      </c>
      <c r="D102" s="9">
        <v>15.445068</v>
      </c>
      <c r="E102" s="9">
        <f t="shared" si="6"/>
        <v>0.8630772163202852</v>
      </c>
      <c r="F102" s="51">
        <f>[1]!AgePb76($E$102)</f>
        <v>5029.56722283435</v>
      </c>
      <c r="G102" s="10">
        <v>8</v>
      </c>
      <c r="H102" s="9">
        <v>37.791703</v>
      </c>
      <c r="I102" s="10">
        <v>26</v>
      </c>
      <c r="J102" s="9">
        <f t="shared" si="8"/>
        <v>0.9683253055829198</v>
      </c>
      <c r="K102" s="9"/>
      <c r="L102" s="11"/>
    </row>
    <row r="103" spans="1:12" ht="12.75">
      <c r="A103" s="29" t="s">
        <v>65</v>
      </c>
      <c r="B103" s="9">
        <v>17.861568</v>
      </c>
      <c r="C103" s="10">
        <v>9</v>
      </c>
      <c r="D103" s="9">
        <v>15.434331</v>
      </c>
      <c r="E103" s="9">
        <f t="shared" si="6"/>
        <v>0.8641084030248634</v>
      </c>
      <c r="F103" s="51">
        <f>[1]!AgePb76($E$103)</f>
        <v>5031.259718194318</v>
      </c>
      <c r="G103" s="10">
        <v>9</v>
      </c>
      <c r="H103" s="9">
        <v>37.844389</v>
      </c>
      <c r="I103" s="10">
        <v>26</v>
      </c>
      <c r="J103" s="9">
        <f t="shared" si="8"/>
        <v>0.9783074583096043</v>
      </c>
      <c r="K103" s="9"/>
      <c r="L103" s="11"/>
    </row>
    <row r="104" spans="1:12" ht="12.75">
      <c r="A104" s="29" t="s">
        <v>66</v>
      </c>
      <c r="B104" s="9">
        <v>17.872487</v>
      </c>
      <c r="C104" s="10">
        <v>7</v>
      </c>
      <c r="D104" s="9">
        <v>15.438414</v>
      </c>
      <c r="E104" s="9">
        <f t="shared" si="6"/>
        <v>0.8638089371669427</v>
      </c>
      <c r="F104" s="51">
        <f>[1]!AgePb76($E$104)</f>
        <v>5030.7684233849795</v>
      </c>
      <c r="G104" s="10">
        <v>7</v>
      </c>
      <c r="H104" s="9">
        <v>37.81523</v>
      </c>
      <c r="I104" s="10">
        <v>22</v>
      </c>
      <c r="J104" s="9">
        <f t="shared" si="8"/>
        <v>0.9736563183707652</v>
      </c>
      <c r="K104" s="9"/>
      <c r="L104" s="11"/>
    </row>
    <row r="105" spans="1:12" ht="12.75">
      <c r="A105" s="29" t="s">
        <v>67</v>
      </c>
      <c r="B105" s="9">
        <v>17.854635</v>
      </c>
      <c r="C105" s="10">
        <v>8</v>
      </c>
      <c r="D105" s="9">
        <v>15.433174</v>
      </c>
      <c r="E105" s="9">
        <f t="shared" si="6"/>
        <v>0.8643791374060573</v>
      </c>
      <c r="F105" s="51">
        <f>[1]!AgePb76($E$105)</f>
        <v>5031.703721459765</v>
      </c>
      <c r="G105" s="10">
        <v>8</v>
      </c>
      <c r="H105" s="9">
        <v>37.813751</v>
      </c>
      <c r="I105" s="10">
        <v>23</v>
      </c>
      <c r="J105" s="9">
        <f t="shared" si="8"/>
        <v>0.9755167123204342</v>
      </c>
      <c r="K105" s="9"/>
      <c r="L105" s="11"/>
    </row>
    <row r="106" spans="1:12" ht="12.75">
      <c r="A106" s="29" t="s">
        <v>68</v>
      </c>
      <c r="B106" s="9">
        <v>17.853774</v>
      </c>
      <c r="C106" s="10">
        <v>6</v>
      </c>
      <c r="D106" s="9">
        <v>15.432578</v>
      </c>
      <c r="E106" s="9">
        <f t="shared" si="6"/>
        <v>0.8643874398768573</v>
      </c>
      <c r="F106" s="51">
        <f>[1]!AgePb76($E$106)</f>
        <v>5031.7173351444935</v>
      </c>
      <c r="G106" s="10">
        <v>7</v>
      </c>
      <c r="H106" s="9">
        <v>37.812109</v>
      </c>
      <c r="I106" s="10">
        <v>21</v>
      </c>
      <c r="J106" s="9">
        <f t="shared" si="8"/>
        <v>0.9754228707640673</v>
      </c>
      <c r="K106" s="9"/>
      <c r="L106" s="11"/>
    </row>
    <row r="107" spans="1:12" ht="12.75">
      <c r="A107" s="29" t="s">
        <v>69</v>
      </c>
      <c r="B107" s="9">
        <v>17.844436</v>
      </c>
      <c r="C107" s="10">
        <v>5</v>
      </c>
      <c r="D107" s="9">
        <v>15.43056</v>
      </c>
      <c r="E107" s="9">
        <f t="shared" si="6"/>
        <v>0.8647266856738984</v>
      </c>
      <c r="F107" s="51">
        <f>[1]!AgePb76($E$107)</f>
        <v>5032.273482841261</v>
      </c>
      <c r="G107" s="10">
        <v>6</v>
      </c>
      <c r="H107" s="9">
        <v>37.900424</v>
      </c>
      <c r="I107" s="10">
        <v>20</v>
      </c>
      <c r="J107" s="9">
        <f t="shared" si="8"/>
        <v>0.9868336660483988</v>
      </c>
      <c r="K107" s="9"/>
      <c r="L107" s="11"/>
    </row>
    <row r="108" spans="1:12" ht="12.75">
      <c r="A108" s="29" t="s">
        <v>70</v>
      </c>
      <c r="B108" s="9">
        <v>17.859725</v>
      </c>
      <c r="C108" s="10">
        <v>5</v>
      </c>
      <c r="D108" s="9">
        <v>15.437449</v>
      </c>
      <c r="E108" s="9">
        <f t="shared" si="6"/>
        <v>0.8643721557862734</v>
      </c>
      <c r="F108" s="51">
        <f>[1]!AgePb76($E$108)</f>
        <v>5031.692273486633</v>
      </c>
      <c r="G108" s="10">
        <v>6</v>
      </c>
      <c r="H108" s="9">
        <v>37.811292</v>
      </c>
      <c r="I108" s="10">
        <v>20</v>
      </c>
      <c r="J108" s="9">
        <f t="shared" si="8"/>
        <v>0.9746486810376324</v>
      </c>
      <c r="K108" s="9"/>
      <c r="L108" s="11"/>
    </row>
    <row r="109" spans="1:12" ht="12.75">
      <c r="A109" s="5">
        <v>6308</v>
      </c>
      <c r="B109" s="9">
        <v>18.179145</v>
      </c>
      <c r="C109" s="10">
        <v>7</v>
      </c>
      <c r="D109" s="9">
        <v>15.463606</v>
      </c>
      <c r="E109" s="9">
        <f t="shared" si="6"/>
        <v>0.8506233929043419</v>
      </c>
      <c r="F109" s="51">
        <f>[1]!AgePb76($E$109)</f>
        <v>5008.95545135094</v>
      </c>
      <c r="G109" s="10">
        <v>7</v>
      </c>
      <c r="H109" s="9">
        <v>37.872992</v>
      </c>
      <c r="I109" s="8">
        <v>22</v>
      </c>
      <c r="J109" s="9">
        <f>(H109-29.475)/(B109-9.3066)</f>
        <v>0.9465144442772624</v>
      </c>
      <c r="K109" s="9"/>
      <c r="L109" s="16"/>
    </row>
    <row r="110" spans="1:12" ht="12">
      <c r="A110" s="5"/>
      <c r="B110" s="9"/>
      <c r="C110" s="10"/>
      <c r="D110" s="9"/>
      <c r="E110" s="9">
        <v>0</v>
      </c>
      <c r="F110" s="51"/>
      <c r="G110" s="10"/>
      <c r="H110" s="9"/>
      <c r="J110" s="9"/>
      <c r="K110" s="9"/>
      <c r="L110" s="16"/>
    </row>
    <row r="111" spans="1:12" ht="15.75">
      <c r="A111" s="43" t="s">
        <v>54</v>
      </c>
      <c r="B111" s="9"/>
      <c r="D111" s="9"/>
      <c r="E111" s="9">
        <v>0</v>
      </c>
      <c r="F111" s="51"/>
      <c r="G111" s="10"/>
      <c r="H111" s="9"/>
      <c r="J111" s="9"/>
      <c r="K111" s="9"/>
      <c r="L111" s="16"/>
    </row>
    <row r="112" spans="1:12" ht="12.75">
      <c r="A112" s="8" t="s">
        <v>71</v>
      </c>
      <c r="B112" s="9">
        <v>17.997491</v>
      </c>
      <c r="C112" s="10">
        <v>9</v>
      </c>
      <c r="D112" s="9">
        <v>15.446392</v>
      </c>
      <c r="E112" s="9">
        <f t="shared" si="6"/>
        <v>0.8582525197540034</v>
      </c>
      <c r="F112" s="51">
        <f>[1]!AgePb76($E$112)</f>
        <v>5021.619784068589</v>
      </c>
      <c r="G112" s="10">
        <v>11</v>
      </c>
      <c r="H112" s="9">
        <v>37.847223</v>
      </c>
      <c r="I112" s="10">
        <v>34</v>
      </c>
      <c r="J112" s="9">
        <f>(H112-29.475)/(B112-9.3066)</f>
        <v>0.9633331035908743</v>
      </c>
      <c r="K112" s="9"/>
      <c r="L112" s="11"/>
    </row>
    <row r="113" spans="1:12" ht="12.75">
      <c r="A113" s="8" t="s">
        <v>72</v>
      </c>
      <c r="B113" s="9">
        <v>18.396325</v>
      </c>
      <c r="C113" s="10">
        <v>7</v>
      </c>
      <c r="D113" s="9">
        <v>15.465741</v>
      </c>
      <c r="E113" s="9">
        <f t="shared" si="6"/>
        <v>0.8406973131861933</v>
      </c>
      <c r="F113" s="51">
        <f>[1]!AgePb76($E$113)</f>
        <v>4992.296392857644</v>
      </c>
      <c r="G113" s="10">
        <v>8</v>
      </c>
      <c r="H113" s="9">
        <v>38.103219</v>
      </c>
      <c r="I113" s="10">
        <v>24</v>
      </c>
      <c r="J113" s="9">
        <f>(H113-29.475)/(B113-9.3066)</f>
        <v>0.9492277269114302</v>
      </c>
      <c r="K113" s="9"/>
      <c r="L113" s="11"/>
    </row>
    <row r="114" spans="1:12" ht="12.75">
      <c r="A114" s="8" t="s">
        <v>73</v>
      </c>
      <c r="B114" s="9">
        <v>18.179083</v>
      </c>
      <c r="C114" s="10">
        <v>6</v>
      </c>
      <c r="D114" s="9">
        <v>15.454756</v>
      </c>
      <c r="E114" s="9">
        <f t="shared" si="6"/>
        <v>0.8501394707312795</v>
      </c>
      <c r="F114" s="51">
        <f>[1]!AgePb76($E$114)</f>
        <v>5008.148077562742</v>
      </c>
      <c r="G114" s="10">
        <v>7</v>
      </c>
      <c r="H114" s="9">
        <v>37.916886</v>
      </c>
      <c r="I114" s="10">
        <v>22</v>
      </c>
      <c r="J114" s="9">
        <f>(H114-29.475)/(B114-9.3066)</f>
        <v>0.9514682642953497</v>
      </c>
      <c r="K114" s="9"/>
      <c r="L114" s="11"/>
    </row>
    <row r="115" spans="1:12" ht="12.75">
      <c r="A115" s="8" t="s">
        <v>74</v>
      </c>
      <c r="B115" s="9">
        <v>17.947109</v>
      </c>
      <c r="C115" s="10">
        <v>6</v>
      </c>
      <c r="D115" s="9">
        <v>15.445766</v>
      </c>
      <c r="E115" s="9">
        <f t="shared" si="6"/>
        <v>0.8606269678308635</v>
      </c>
      <c r="F115" s="51">
        <f>[1]!AgePb76($E$115)</f>
        <v>5025.536983701552</v>
      </c>
      <c r="G115" s="10">
        <v>7</v>
      </c>
      <c r="H115" s="9">
        <v>37.852861</v>
      </c>
      <c r="I115" s="10">
        <v>22</v>
      </c>
      <c r="J115" s="9">
        <f>(H115-29.475)/(B115-9.3066)</f>
        <v>0.9696027166918053</v>
      </c>
      <c r="K115" s="9"/>
      <c r="L115" s="11"/>
    </row>
    <row r="116" spans="1:12" ht="12.75">
      <c r="A116" s="3" t="s">
        <v>75</v>
      </c>
      <c r="B116" s="20">
        <v>18.080284</v>
      </c>
      <c r="C116" s="21">
        <v>13</v>
      </c>
      <c r="D116" s="20">
        <v>15.452067</v>
      </c>
      <c r="E116" s="9">
        <f t="shared" si="6"/>
        <v>0.8546362988545977</v>
      </c>
      <c r="F116" s="51">
        <f>[1]!AgePb76($E$116)</f>
        <v>5015.631832411677</v>
      </c>
      <c r="G116" s="21">
        <v>14</v>
      </c>
      <c r="H116" s="20">
        <v>37.882543</v>
      </c>
      <c r="I116" s="21">
        <v>40</v>
      </c>
      <c r="J116" s="20">
        <f>(H116-29.475)/(B116-9.3066)</f>
        <v>0.9582682713441694</v>
      </c>
      <c r="K116" s="20"/>
      <c r="L116" s="19"/>
    </row>
    <row r="117" spans="1:12" ht="12.75">
      <c r="A117" s="22"/>
      <c r="B117" s="32"/>
      <c r="C117" s="24"/>
      <c r="D117" s="24"/>
      <c r="E117" s="24"/>
      <c r="F117" s="53"/>
      <c r="G117" s="24"/>
      <c r="H117" s="24"/>
      <c r="I117" s="24"/>
      <c r="J117" s="24"/>
      <c r="K117" s="24"/>
      <c r="L117" s="23"/>
    </row>
    <row r="119" s="31" customFormat="1" ht="12">
      <c r="A119" s="46" t="s">
        <v>116</v>
      </c>
    </row>
    <row r="120" spans="1:12" s="33" customFormat="1" ht="12.75">
      <c r="A120" s="31" t="s">
        <v>91</v>
      </c>
      <c r="B120" s="8"/>
      <c r="C120" s="9"/>
      <c r="D120" s="9"/>
      <c r="E120" s="9"/>
      <c r="F120" s="9"/>
      <c r="G120" s="9"/>
      <c r="H120" s="9"/>
      <c r="I120" s="8"/>
      <c r="J120" s="9"/>
      <c r="K120" s="9"/>
      <c r="L120" s="8"/>
    </row>
    <row r="121" spans="1:12" s="33" customFormat="1" ht="13.5">
      <c r="A121" s="8" t="s">
        <v>117</v>
      </c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</row>
    <row r="122" spans="1:12" s="33" customFormat="1" ht="13.5">
      <c r="A122" s="13" t="s">
        <v>121</v>
      </c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</row>
    <row r="123" ht="12.75">
      <c r="A123" s="16" t="s">
        <v>120</v>
      </c>
    </row>
    <row r="124" ht="12.75">
      <c r="A124" s="13" t="s">
        <v>118</v>
      </c>
    </row>
    <row r="125" spans="1:12" ht="12.75">
      <c r="A125" s="8" t="s">
        <v>119</v>
      </c>
      <c r="B125" s="27"/>
      <c r="C125" s="28"/>
      <c r="D125" s="28"/>
      <c r="E125" s="28"/>
      <c r="F125" s="28"/>
      <c r="G125" s="28"/>
      <c r="H125" s="28"/>
      <c r="I125" s="28"/>
      <c r="J125" s="28"/>
      <c r="K125" s="28"/>
      <c r="L125" s="28"/>
    </row>
    <row r="126" spans="1:12" ht="12.75">
      <c r="A126" s="25"/>
      <c r="B126" s="27"/>
      <c r="C126" s="28"/>
      <c r="D126" s="28"/>
      <c r="E126" s="28"/>
      <c r="F126" s="28"/>
      <c r="G126" s="28"/>
      <c r="H126" s="28"/>
      <c r="I126" s="28"/>
      <c r="J126" s="28"/>
      <c r="K126" s="28"/>
      <c r="L126" s="28"/>
    </row>
    <row r="127" spans="1:12" ht="12.75">
      <c r="A127" s="25"/>
      <c r="B127" s="27"/>
      <c r="C127" s="28"/>
      <c r="D127" s="28"/>
      <c r="E127" s="28"/>
      <c r="F127" s="28"/>
      <c r="G127" s="28"/>
      <c r="H127" s="28"/>
      <c r="I127" s="28"/>
      <c r="J127" s="28"/>
      <c r="K127" s="28"/>
      <c r="L127" s="28"/>
    </row>
    <row r="128" spans="1:12" ht="12.75">
      <c r="A128" s="25"/>
      <c r="B128" s="27"/>
      <c r="C128" s="28"/>
      <c r="D128" s="28"/>
      <c r="E128" s="28"/>
      <c r="F128" s="28"/>
      <c r="G128" s="28"/>
      <c r="H128" s="28"/>
      <c r="I128" s="28"/>
      <c r="J128" s="28"/>
      <c r="K128" s="28"/>
      <c r="L128" s="28"/>
    </row>
    <row r="129" spans="1:12" ht="12.75">
      <c r="A129" s="25"/>
      <c r="B129" s="26"/>
      <c r="C129" s="28"/>
      <c r="D129" s="28"/>
      <c r="E129" s="28"/>
      <c r="F129" s="28"/>
      <c r="G129" s="28"/>
      <c r="H129" s="28"/>
      <c r="I129" s="28"/>
      <c r="J129" s="28"/>
      <c r="K129" s="28"/>
      <c r="L129" s="28"/>
    </row>
    <row r="130" spans="1:12" ht="12.75">
      <c r="A130" s="25"/>
      <c r="B130" s="26"/>
      <c r="C130" s="28"/>
      <c r="D130" s="28"/>
      <c r="E130" s="28"/>
      <c r="F130" s="28"/>
      <c r="G130" s="28"/>
      <c r="H130" s="28"/>
      <c r="I130" s="28"/>
      <c r="J130" s="28"/>
      <c r="K130" s="28"/>
      <c r="L130" s="28"/>
    </row>
    <row r="131" spans="1:12" ht="12.75">
      <c r="A131" s="25"/>
      <c r="B131" s="26"/>
      <c r="C131" s="28"/>
      <c r="D131" s="28"/>
      <c r="E131" s="28"/>
      <c r="F131" s="28"/>
      <c r="G131" s="28"/>
      <c r="H131" s="28"/>
      <c r="I131" s="28"/>
      <c r="J131" s="28"/>
      <c r="K131" s="28"/>
      <c r="L131" s="28"/>
    </row>
    <row r="132" spans="1:11" ht="12.75">
      <c r="A132" s="25"/>
      <c r="B132" s="26"/>
      <c r="C132" s="28"/>
      <c r="D132" s="25"/>
      <c r="E132" s="25"/>
      <c r="F132" s="25"/>
      <c r="H132" s="25"/>
      <c r="J132" s="25"/>
      <c r="K132" s="25"/>
    </row>
    <row r="133" spans="1:12" ht="12.75">
      <c r="A133" s="25"/>
      <c r="B133" s="26"/>
      <c r="C133" s="28"/>
      <c r="D133" s="28"/>
      <c r="E133" s="28"/>
      <c r="F133" s="28"/>
      <c r="G133" s="28"/>
      <c r="H133" s="28"/>
      <c r="I133" s="28"/>
      <c r="J133" s="28"/>
      <c r="K133" s="28"/>
      <c r="L133" s="28"/>
    </row>
    <row r="134" spans="1:12" ht="12.75">
      <c r="A134" s="25"/>
      <c r="B134" s="26"/>
      <c r="C134" s="28"/>
      <c r="D134" s="28"/>
      <c r="E134" s="28"/>
      <c r="F134" s="28"/>
      <c r="G134" s="28"/>
      <c r="H134" s="28"/>
      <c r="I134" s="28"/>
      <c r="J134" s="28"/>
      <c r="K134" s="28"/>
      <c r="L134" s="28"/>
    </row>
    <row r="135" ht="12.75">
      <c r="C135" s="28"/>
    </row>
    <row r="136" ht="12.75">
      <c r="C136" s="28"/>
    </row>
    <row r="137" spans="1:3" ht="12.75">
      <c r="A137" s="25"/>
      <c r="B137" s="26"/>
      <c r="C137" s="28"/>
    </row>
    <row r="138" ht="12.75">
      <c r="C138" s="28"/>
    </row>
    <row r="140" spans="1:12" ht="12.75">
      <c r="A140" s="25"/>
      <c r="B140" s="26"/>
      <c r="C140" s="28"/>
      <c r="D140" s="28"/>
      <c r="E140" s="28"/>
      <c r="F140" s="28"/>
      <c r="G140" s="28"/>
      <c r="H140" s="28"/>
      <c r="I140" s="28"/>
      <c r="J140" s="28"/>
      <c r="K140" s="28"/>
      <c r="L140" s="28"/>
    </row>
    <row r="141" ht="12.75">
      <c r="C141" s="28"/>
    </row>
    <row r="142" ht="12.75">
      <c r="C142" s="28"/>
    </row>
    <row r="143" spans="3:11" ht="12.75">
      <c r="C143" s="28"/>
      <c r="D143" s="9"/>
      <c r="E143" s="9"/>
      <c r="F143" s="9"/>
      <c r="G143" s="9"/>
      <c r="H143" s="9"/>
      <c r="I143" s="9"/>
      <c r="J143" s="9"/>
      <c r="K143" s="9"/>
    </row>
  </sheetData>
  <sheetProtection/>
  <hyperlinks>
    <hyperlink ref="P3" r:id="rId1" display="www.nature.com/nature/journal/v434/n7035/extref/nature03402-s1.xls"/>
  </hyperlinks>
  <printOptions/>
  <pageMargins left="1.5" right="1.5" top="0.88" bottom="1" header="0.5" footer="0.5"/>
  <pageSetup fitToHeight="1" fitToWidth="1" horizontalDpi="600" verticalDpi="600" orientation="portrait" scale="41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Abt. Geochemie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Wafa</dc:creator>
  <cp:keywords/>
  <dc:description/>
  <cp:lastModifiedBy>Paul</cp:lastModifiedBy>
  <cp:lastPrinted>2004-09-27T08:51:32Z</cp:lastPrinted>
  <dcterms:created xsi:type="dcterms:W3CDTF">2004-01-30T23:56:18Z</dcterms:created>
  <dcterms:modified xsi:type="dcterms:W3CDTF">2012-07-27T09:16:20Z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